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EM_BBY/2024-2025/2024-2025 Ders Programı/Lisans/"/>
    </mc:Choice>
  </mc:AlternateContent>
  <xr:revisionPtr revIDLastSave="0" documentId="13_ncr:1_{BD311046-4C3E-4444-AF64-AEE89B68D679}" xr6:coauthVersionLast="47" xr6:coauthVersionMax="47" xr10:uidLastSave="{00000000-0000-0000-0000-000000000000}"/>
  <bookViews>
    <workbookView xWindow="0" yWindow="760" windowWidth="30240" windowHeight="1748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Dersler!$A$2:$G$48</definedName>
    <definedName name="dersler">Dersler!$A$2:$L$111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4" i="6" l="1"/>
  <c r="W35" i="6"/>
  <c r="W33" i="6"/>
  <c r="U34" i="6"/>
  <c r="U35" i="6"/>
  <c r="U33" i="6"/>
  <c r="U30" i="6"/>
  <c r="U31" i="6"/>
  <c r="U29" i="6"/>
  <c r="R30" i="6"/>
  <c r="R31" i="6"/>
  <c r="R29" i="6"/>
  <c r="W55" i="6"/>
  <c r="W54" i="6"/>
  <c r="W53" i="6"/>
  <c r="AA46" i="6"/>
  <c r="AB46" i="6"/>
  <c r="AA47" i="6"/>
  <c r="AB47" i="6"/>
  <c r="Z46" i="6"/>
  <c r="Z33" i="6"/>
  <c r="AA33" i="6"/>
  <c r="AB33" i="6"/>
  <c r="Z48" i="6"/>
  <c r="AA48" i="6"/>
  <c r="AB48" i="6"/>
  <c r="Z45" i="6"/>
  <c r="AA45" i="6"/>
  <c r="AB45" i="6"/>
  <c r="Z39" i="6"/>
  <c r="Z49" i="6"/>
  <c r="W17" i="6"/>
  <c r="P7" i="6"/>
  <c r="P6" i="6"/>
  <c r="P5" i="6"/>
  <c r="AB30" i="6"/>
  <c r="AA30" i="6"/>
  <c r="Z30" i="6"/>
  <c r="R59" i="6"/>
  <c r="R58" i="6"/>
  <c r="R57" i="6"/>
  <c r="AA16" i="6"/>
  <c r="F36" i="6"/>
  <c r="F35" i="6"/>
  <c r="P59" i="6"/>
  <c r="P35" i="6"/>
  <c r="P34" i="6"/>
  <c r="P33" i="6"/>
  <c r="AB22" i="6"/>
  <c r="AA51" i="6"/>
  <c r="F58" i="6"/>
  <c r="F59" i="6"/>
  <c r="F57" i="6"/>
  <c r="F7" i="6" l="1"/>
  <c r="AB4" i="6"/>
  <c r="AB5" i="6"/>
  <c r="AB7" i="6"/>
  <c r="AA6" i="6" l="1"/>
  <c r="AA11" i="6"/>
  <c r="M31" i="6"/>
  <c r="K31" i="6"/>
  <c r="M30" i="6"/>
  <c r="K30" i="6"/>
  <c r="K46" i="6"/>
  <c r="K45" i="6"/>
  <c r="AA12" i="6"/>
  <c r="Z15" i="6" l="1"/>
  <c r="AA5" i="6"/>
  <c r="Z5" i="6"/>
  <c r="AB44" i="6" l="1"/>
  <c r="AA44" i="6"/>
  <c r="Z44" i="6"/>
  <c r="AB34" i="6"/>
  <c r="AA34" i="6"/>
  <c r="Z34" i="6"/>
  <c r="Z26" i="6"/>
  <c r="AB20" i="6"/>
  <c r="AA20" i="6"/>
  <c r="Z20" i="6"/>
  <c r="U42" i="6"/>
  <c r="U41" i="6"/>
  <c r="U40" i="6"/>
  <c r="M46" i="6" l="1"/>
  <c r="R19" i="6"/>
  <c r="R18" i="6"/>
  <c r="R17" i="6"/>
  <c r="M45" i="6"/>
  <c r="Z47" i="6" l="1"/>
  <c r="U46" i="6"/>
  <c r="U45" i="6"/>
  <c r="W30" i="6"/>
  <c r="W31" i="6"/>
  <c r="W29" i="6"/>
  <c r="M9" i="6"/>
  <c r="M8" i="6"/>
  <c r="K53" i="6"/>
  <c r="K52" i="6"/>
  <c r="W22" i="6"/>
  <c r="W23" i="6"/>
  <c r="W21" i="6"/>
  <c r="R42" i="6"/>
  <c r="R43" i="6"/>
  <c r="R41" i="6"/>
  <c r="AB27" i="6"/>
  <c r="AA27" i="6"/>
  <c r="Z27" i="6"/>
  <c r="Z51" i="6"/>
  <c r="AB50" i="6"/>
  <c r="AA50" i="6"/>
  <c r="Z50" i="6"/>
  <c r="Z13" i="6"/>
  <c r="AA13" i="6"/>
  <c r="AB13" i="6"/>
  <c r="AB37" i="6"/>
  <c r="AB39" i="6"/>
  <c r="AB40" i="6"/>
  <c r="AB38" i="6"/>
  <c r="AB41" i="6"/>
  <c r="AB43" i="6"/>
  <c r="AB32" i="6"/>
  <c r="AB23" i="6"/>
  <c r="AB24" i="6"/>
  <c r="AB25" i="6"/>
  <c r="AB26" i="6"/>
  <c r="AB28" i="6"/>
  <c r="AB29" i="6"/>
  <c r="AB31" i="6"/>
  <c r="AB42" i="6"/>
  <c r="AB49" i="6"/>
  <c r="P46" i="6" l="1"/>
  <c r="P47" i="6"/>
  <c r="P45" i="6"/>
  <c r="K22" i="6"/>
  <c r="K21" i="6"/>
  <c r="F4" i="6" l="1"/>
  <c r="U54" i="6" l="1"/>
  <c r="U55" i="6"/>
  <c r="U53" i="6"/>
  <c r="P57" i="6"/>
  <c r="P58" i="6"/>
  <c r="K33" i="6"/>
  <c r="K34" i="6"/>
  <c r="K35" i="6"/>
  <c r="U22" i="6"/>
  <c r="U23" i="6"/>
  <c r="U21" i="6"/>
  <c r="K54" i="6"/>
  <c r="K55" i="6"/>
  <c r="F22" i="6"/>
  <c r="F21" i="6"/>
  <c r="K18" i="6"/>
  <c r="K17" i="6"/>
  <c r="K19" i="6"/>
  <c r="P43" i="6"/>
  <c r="P42" i="6"/>
  <c r="P41" i="6"/>
  <c r="K42" i="6"/>
  <c r="K41" i="6"/>
  <c r="K40" i="6"/>
  <c r="R22" i="6"/>
  <c r="R23" i="6"/>
  <c r="R21" i="6"/>
  <c r="P22" i="6"/>
  <c r="P23" i="6"/>
  <c r="P21" i="6"/>
  <c r="R10" i="6"/>
  <c r="R11" i="6"/>
  <c r="R9" i="6"/>
  <c r="F31" i="6"/>
  <c r="F30" i="6"/>
  <c r="F29" i="6"/>
  <c r="F28" i="6"/>
  <c r="K9" i="6"/>
  <c r="F6" i="6"/>
  <c r="K8" i="6"/>
  <c r="F5" i="6"/>
  <c r="U17" i="6"/>
  <c r="K4" i="6"/>
  <c r="K5" i="6"/>
  <c r="W41" i="6"/>
  <c r="W18" i="6"/>
  <c r="W19" i="6"/>
  <c r="W42" i="6"/>
  <c r="W43" i="6"/>
  <c r="U10" i="6"/>
  <c r="U11" i="6"/>
  <c r="U9" i="6"/>
  <c r="U7" i="6"/>
  <c r="U6" i="6"/>
  <c r="U18" i="6"/>
  <c r="U19" i="6"/>
  <c r="Z8" i="6" l="1"/>
  <c r="AA49" i="6" l="1"/>
  <c r="Z32" i="6" l="1"/>
  <c r="AA32" i="6"/>
  <c r="Z43" i="6" l="1"/>
  <c r="AA43" i="6"/>
  <c r="Z41" i="6"/>
  <c r="AA41" i="6"/>
  <c r="Z16" i="6" l="1"/>
  <c r="Z17" i="6"/>
  <c r="Z18" i="6"/>
  <c r="AB9" i="6" l="1"/>
  <c r="AA9" i="6"/>
  <c r="Z9" i="6"/>
  <c r="Z3" i="6" l="1"/>
  <c r="Z19" i="6" l="1"/>
  <c r="AB19" i="6"/>
  <c r="AA19" i="6"/>
  <c r="AB36" i="6" l="1"/>
  <c r="AB12" i="6"/>
  <c r="AB14" i="6"/>
  <c r="AB15" i="6"/>
  <c r="AB16" i="6"/>
  <c r="AB17" i="6"/>
  <c r="AB18" i="6"/>
  <c r="AB11" i="6"/>
  <c r="AB6" i="6"/>
  <c r="AB8" i="6"/>
  <c r="AB3" i="6"/>
  <c r="Z37" i="6"/>
  <c r="AA37" i="6"/>
  <c r="AA39" i="6"/>
  <c r="Z40" i="6"/>
  <c r="AA40" i="6"/>
  <c r="Z38" i="6"/>
  <c r="AA38" i="6"/>
  <c r="AA36" i="6"/>
  <c r="Z36" i="6"/>
  <c r="Z29" i="6"/>
  <c r="AA29" i="6"/>
  <c r="Z31" i="6"/>
  <c r="AA31" i="6"/>
  <c r="Z42" i="6"/>
  <c r="AA42" i="6"/>
  <c r="AA28" i="6"/>
  <c r="Z28" i="6"/>
  <c r="AA26" i="6"/>
  <c r="AA25" i="6"/>
  <c r="Z25" i="6"/>
  <c r="AA24" i="6"/>
  <c r="Z24" i="6"/>
  <c r="AA23" i="6"/>
  <c r="Z23" i="6"/>
  <c r="AA22" i="6"/>
  <c r="Z22" i="6"/>
  <c r="Z12" i="6"/>
  <c r="Z14" i="6"/>
  <c r="AA14" i="6"/>
  <c r="AA15" i="6"/>
  <c r="AA17" i="6"/>
  <c r="AA18" i="6"/>
  <c r="Z11" i="6"/>
  <c r="AA7" i="6"/>
  <c r="Z4" i="6"/>
  <c r="Z7" i="6"/>
</calcChain>
</file>

<file path=xl/sharedStrings.xml><?xml version="1.0" encoding="utf-8"?>
<sst xmlns="http://schemas.openxmlformats.org/spreadsheetml/2006/main" count="477" uniqueCount="161">
  <si>
    <t>Pazartesi</t>
  </si>
  <si>
    <t>Salı</t>
  </si>
  <si>
    <t>Çarşamba</t>
  </si>
  <si>
    <t>Perşembe</t>
  </si>
  <si>
    <t>Cuma</t>
  </si>
  <si>
    <t>Cumartesi</t>
  </si>
  <si>
    <t>ENM 428</t>
  </si>
  <si>
    <t>ENM 427</t>
  </si>
  <si>
    <t>I. Sınıf</t>
  </si>
  <si>
    <t>II. Sınıf</t>
  </si>
  <si>
    <t>III. Sınıf</t>
  </si>
  <si>
    <t>IV. Sınıf</t>
  </si>
  <si>
    <t>I</t>
  </si>
  <si>
    <t>ENM 313</t>
  </si>
  <si>
    <t>LOJ 401</t>
  </si>
  <si>
    <t>Dersi veren öğretim üyesi</t>
  </si>
  <si>
    <t>Zorunlu Ders</t>
  </si>
  <si>
    <t>Ortak Ders</t>
  </si>
  <si>
    <t>Mesleki Seçmeli Ders</t>
  </si>
  <si>
    <t>ENM XXX</t>
  </si>
  <si>
    <t>Dönem</t>
  </si>
  <si>
    <t>II</t>
  </si>
  <si>
    <t>III</t>
  </si>
  <si>
    <t>IV</t>
  </si>
  <si>
    <t>Derslik</t>
  </si>
  <si>
    <t>Fizik I</t>
  </si>
  <si>
    <t>Ders Kodu</t>
  </si>
  <si>
    <t>Ders Adı</t>
  </si>
  <si>
    <t>Sınıf</t>
  </si>
  <si>
    <t>PZL 302</t>
  </si>
  <si>
    <t>Seçmeli Ders</t>
  </si>
  <si>
    <t>Teknik Resim</t>
  </si>
  <si>
    <t>ESTÜ 120</t>
  </si>
  <si>
    <t>Öğr. Grv. İlayda Bayram</t>
  </si>
  <si>
    <t xml:space="preserve">FİZ 105 </t>
  </si>
  <si>
    <t>ESTÜ 206</t>
  </si>
  <si>
    <t>Statics and Strength of Materials </t>
  </si>
  <si>
    <t>SNT 155</t>
  </si>
  <si>
    <t>Öğr. Gör. Esra Durmuş</t>
  </si>
  <si>
    <t>Engineering Economics</t>
  </si>
  <si>
    <t>HUK 252</t>
  </si>
  <si>
    <t>TKY 302</t>
  </si>
  <si>
    <t>Prof. Dr.Nihal Erginel</t>
  </si>
  <si>
    <t xml:space="preserve">Advanced Programming  </t>
  </si>
  <si>
    <t>Doç. Dr. Emre ÇİMEN</t>
  </si>
  <si>
    <t>Kalite Kontrolü</t>
  </si>
  <si>
    <t>ENM 435</t>
  </si>
  <si>
    <t>Dr. Öğr. Üyesi Mehmet ALEGÖZ</t>
  </si>
  <si>
    <t>Decision Analysis</t>
  </si>
  <si>
    <t>Doç. Dr. Haluk YAPICIOĞLU</t>
  </si>
  <si>
    <t>ENM 442</t>
  </si>
  <si>
    <t>Veri Bilimine Giriş</t>
  </si>
  <si>
    <t>Doç. Dr. Nil ARAS</t>
  </si>
  <si>
    <t>Dr. Öğr. Üyesi Gülçin DİNÇ YALÇIN</t>
  </si>
  <si>
    <t>Dr. Öğr. Üyesi Leman Esra DOLGUN</t>
  </si>
  <si>
    <t>Dr. Öğr. Üyesi Nergiz KASIMBEYLİ</t>
  </si>
  <si>
    <t>Dr. Öğr. Üyesi Zühal KARTAL</t>
  </si>
  <si>
    <t>Öğr. Gör. Dr. Orkun BAŞKAN</t>
  </si>
  <si>
    <t>Prof. Dr. Gürkan ÖZTÜRK</t>
  </si>
  <si>
    <t>ENM 102</t>
  </si>
  <si>
    <t>ENM 203 B</t>
  </si>
  <si>
    <t>ENM 203 A</t>
  </si>
  <si>
    <t>BİL 409 B</t>
  </si>
  <si>
    <t>ENM 432</t>
  </si>
  <si>
    <t>BİL 409 A</t>
  </si>
  <si>
    <t xml:space="preserve">MEK 215 </t>
  </si>
  <si>
    <t>Dr. Öğr. Üyesi Ahmet Onay</t>
  </si>
  <si>
    <t>ENM 319 A</t>
  </si>
  <si>
    <t>ENM 319 B</t>
  </si>
  <si>
    <t>MÜH 210</t>
  </si>
  <si>
    <t xml:space="preserve">ENM 207 B </t>
  </si>
  <si>
    <t xml:space="preserve">ENM 207 A </t>
  </si>
  <si>
    <t>ENM 421</t>
  </si>
  <si>
    <t xml:space="preserve">Mühendislik Seminerleri                   
</t>
  </si>
  <si>
    <t xml:space="preserve">Production And Operations Planning I </t>
  </si>
  <si>
    <t xml:space="preserve">Genel Ve Maliyet Muhasebesi </t>
  </si>
  <si>
    <t xml:space="preserve">Decision Support Systems </t>
  </si>
  <si>
    <t xml:space="preserve">Tesis Planlamasi </t>
  </si>
  <si>
    <t xml:space="preserve">Linear Programming </t>
  </si>
  <si>
    <t xml:space="preserve">Introduction To Industrial Engineering </t>
  </si>
  <si>
    <t xml:space="preserve">Müh. Mat. Programlama Modelleri </t>
  </si>
  <si>
    <t>Logistics Management And Models</t>
  </si>
  <si>
    <t>Yalın Düşünce Ve Yalın Üretim Yönetimi</t>
  </si>
  <si>
    <t>Diferansiyel Denklemler</t>
  </si>
  <si>
    <t>Genel Kimya</t>
  </si>
  <si>
    <t>Risk Değerlendirme ve Tehlike Analiz Teknikleri</t>
  </si>
  <si>
    <t>ENM 454</t>
  </si>
  <si>
    <t xml:space="preserve">Genel ve Moleküler Biyoloji </t>
  </si>
  <si>
    <t>EKİM 105</t>
  </si>
  <si>
    <t>EMAT 211</t>
  </si>
  <si>
    <t>END-D1</t>
  </si>
  <si>
    <t>END-D3</t>
  </si>
  <si>
    <t>END-D4</t>
  </si>
  <si>
    <t>END-D5</t>
  </si>
  <si>
    <t>END-D2</t>
  </si>
  <si>
    <t>END-D6</t>
  </si>
  <si>
    <t>Solfej</t>
  </si>
  <si>
    <t>İş Hukuku</t>
  </si>
  <si>
    <t>Pazarlama Yönetimi</t>
  </si>
  <si>
    <t>Sanat Tarihi</t>
  </si>
  <si>
    <t xml:space="preserve">Finansal Okuryazarlık </t>
  </si>
  <si>
    <t>Endüstri Mühendisliği Stajı I</t>
  </si>
  <si>
    <t>General Chemistry</t>
  </si>
  <si>
    <t>BİY 243</t>
  </si>
  <si>
    <t>Dr. Canan Vejselova Sezer</t>
  </si>
  <si>
    <t xml:space="preserve">Av. Dr. Barış Günaydın </t>
  </si>
  <si>
    <t>ENMSJ 401</t>
  </si>
  <si>
    <t>ENMSJ 402</t>
  </si>
  <si>
    <t>Endüstri Mühendisliği Stajı II</t>
  </si>
  <si>
    <t>ENM 317 A</t>
  </si>
  <si>
    <t>ENM 317 B</t>
  </si>
  <si>
    <t>Mühendislik Istatistiği B</t>
  </si>
  <si>
    <t>Mühendislik Istatistiği A</t>
  </si>
  <si>
    <t>END-226</t>
  </si>
  <si>
    <t>Dr. Öğr. Üyesi Müge ACAR</t>
  </si>
  <si>
    <t>Dr. Öğr. Üyesi Emine AKYOL ÖZER</t>
  </si>
  <si>
    <t>Dr. Öğr. Üyesi Zeynep İdil ERZURUM ÇİÇEK</t>
  </si>
  <si>
    <t>Dr. Öğr. Üyesi  Zeliha ERGÜL AYDIN</t>
  </si>
  <si>
    <t>Araş. Gör. Dr. Gürhan Ceylan</t>
  </si>
  <si>
    <t>Dr. Öğr. Üyesi Zeliha ERGÜL AYDIN</t>
  </si>
  <si>
    <t>Arş. Gör. Dr. Ümran Ünder</t>
  </si>
  <si>
    <t>ENM 450</t>
  </si>
  <si>
    <t>Endüstriyel Vaka Analizleri</t>
  </si>
  <si>
    <t>Energy Systems Planning</t>
  </si>
  <si>
    <t>Queuing Models</t>
  </si>
  <si>
    <t>ENM 321</t>
  </si>
  <si>
    <t>ENM 323</t>
  </si>
  <si>
    <t>ENM 423</t>
  </si>
  <si>
    <t>ENM 411</t>
  </si>
  <si>
    <t xml:space="preserve">General Chemistry 	Laboratory </t>
  </si>
  <si>
    <t>Dr. Öğr. Üy. İbrahim Kocabaş</t>
  </si>
  <si>
    <t>MAK-237</t>
  </si>
  <si>
    <t>KLab.</t>
  </si>
  <si>
    <t>MAK117</t>
  </si>
  <si>
    <t>EMAT 111</t>
  </si>
  <si>
    <t>EKİM 110</t>
  </si>
  <si>
    <t>FİZ 107</t>
  </si>
  <si>
    <t>Fizik Lab. I</t>
  </si>
  <si>
    <t>TRS 127</t>
  </si>
  <si>
    <t>Genel Matematik I</t>
  </si>
  <si>
    <t>ENM 301</t>
  </si>
  <si>
    <t>İKT 356 A</t>
  </si>
  <si>
    <t>İKT 356 B</t>
  </si>
  <si>
    <t>Dr. Öğr. Üyesi Şura TOPTANCI</t>
  </si>
  <si>
    <t>ENM 315</t>
  </si>
  <si>
    <t>Nonlinear Programming</t>
  </si>
  <si>
    <t>Ürün ve Süreç Tasarımında Kalite Mühendisliği Yöntemleri</t>
  </si>
  <si>
    <t>Dr. Öğr. Üyesi Banu İÇMEN ERDEM</t>
  </si>
  <si>
    <t>Z</t>
  </si>
  <si>
    <t>S</t>
  </si>
  <si>
    <t>MS</t>
  </si>
  <si>
    <t>ENM 448</t>
  </si>
  <si>
    <t>Project Planning and Management</t>
  </si>
  <si>
    <t>ENM 312</t>
  </si>
  <si>
    <t>Üretim Sistemleri Analizi</t>
  </si>
  <si>
    <t>Öğr. Gör. Dr. Banu GÜNER</t>
  </si>
  <si>
    <t>İş Etüdü</t>
  </si>
  <si>
    <t xml:space="preserve">Introduction To Metaheuristic Optimization </t>
  </si>
  <si>
    <t xml:space="preserve">İlan Tarihi: </t>
  </si>
  <si>
    <t xml:space="preserve">İtiraz Tarihi: </t>
  </si>
  <si>
    <t>Prof. Dr. Zehra KAMIŞLI ÖZTÜRK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</si>
</sst>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5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i/>
      <sz val="10"/>
      <name val="Consolas"/>
      <family val="2"/>
    </font>
    <font>
      <b/>
      <sz val="10"/>
      <color rgb="FF00B050"/>
      <name val="Consolas"/>
      <family val="2"/>
    </font>
    <font>
      <b/>
      <sz val="10"/>
      <color theme="1"/>
      <name val="Consolas"/>
      <family val="2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sz val="10"/>
      <color theme="5"/>
      <name val="Consolas"/>
      <family val="2"/>
    </font>
    <font>
      <sz val="10"/>
      <color theme="1"/>
      <name val="Consolas"/>
      <family val="2"/>
    </font>
    <font>
      <b/>
      <i/>
      <sz val="10"/>
      <color theme="1"/>
      <name val="Calibri"/>
      <family val="2"/>
      <charset val="162"/>
      <scheme val="minor"/>
    </font>
    <font>
      <b/>
      <sz val="10"/>
      <color rgb="FF7030A0"/>
      <name val="Calibri"/>
      <family val="2"/>
      <charset val="162"/>
    </font>
    <font>
      <b/>
      <i/>
      <sz val="10"/>
      <name val="Calibri"/>
      <family val="2"/>
      <charset val="162"/>
    </font>
    <font>
      <sz val="12"/>
      <name val="Arial Tur"/>
      <charset val="162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2" xfId="0" applyFont="1" applyBorder="1"/>
    <xf numFmtId="0" fontId="23" fillId="0" borderId="2" xfId="0" applyFont="1" applyBorder="1" applyAlignment="1">
      <alignment horizontal="center"/>
    </xf>
    <xf numFmtId="0" fontId="8" fillId="0" borderId="4" xfId="0" applyFont="1" applyBorder="1"/>
    <xf numFmtId="0" fontId="25" fillId="0" borderId="4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6" xfId="0" applyFont="1" applyBorder="1"/>
    <xf numFmtId="0" fontId="27" fillId="0" borderId="6" xfId="0" applyFont="1" applyBorder="1" applyAlignment="1">
      <alignment horizontal="center"/>
    </xf>
    <xf numFmtId="0" fontId="9" fillId="2" borderId="2" xfId="0" applyFont="1" applyFill="1" applyBorder="1"/>
    <xf numFmtId="0" fontId="27" fillId="2" borderId="2" xfId="0" applyFont="1" applyFill="1" applyBorder="1" applyAlignment="1">
      <alignment horizontal="center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6" xfId="0" applyFont="1" applyFill="1" applyBorder="1"/>
    <xf numFmtId="0" fontId="27" fillId="2" borderId="6" xfId="0" applyFont="1" applyFill="1" applyBorder="1" applyAlignment="1">
      <alignment horizontal="center"/>
    </xf>
    <xf numFmtId="0" fontId="9" fillId="0" borderId="2" xfId="0" applyFont="1" applyBorder="1"/>
    <xf numFmtId="0" fontId="27" fillId="0" borderId="2" xfId="0" applyFont="1" applyBorder="1" applyAlignment="1">
      <alignment horizontal="center"/>
    </xf>
    <xf numFmtId="0" fontId="24" fillId="0" borderId="4" xfId="0" applyFont="1" applyBorder="1"/>
    <xf numFmtId="0" fontId="28" fillId="0" borderId="4" xfId="0" applyFont="1" applyBorder="1"/>
    <xf numFmtId="0" fontId="25" fillId="2" borderId="4" xfId="0" applyFont="1" applyFill="1" applyBorder="1"/>
    <xf numFmtId="0" fontId="28" fillId="2" borderId="4" xfId="0" applyFont="1" applyFill="1" applyBorder="1"/>
    <xf numFmtId="0" fontId="28" fillId="0" borderId="6" xfId="0" applyFont="1" applyBorder="1"/>
    <xf numFmtId="0" fontId="28" fillId="2" borderId="6" xfId="0" applyFont="1" applyFill="1" applyBorder="1"/>
    <xf numFmtId="0" fontId="28" fillId="0" borderId="2" xfId="0" applyFont="1" applyBorder="1"/>
    <xf numFmtId="0" fontId="26" fillId="2" borderId="2" xfId="0" applyFont="1" applyFill="1" applyBorder="1"/>
    <xf numFmtId="0" fontId="1" fillId="0" borderId="0" xfId="0" applyFont="1" applyAlignment="1">
      <alignment horizontal="left"/>
    </xf>
    <xf numFmtId="0" fontId="13" fillId="5" borderId="0" xfId="0" applyFont="1" applyFill="1" applyAlignment="1">
      <alignment horizontal="left"/>
    </xf>
    <xf numFmtId="0" fontId="26" fillId="6" borderId="3" xfId="0" applyFont="1" applyFill="1" applyBorder="1"/>
    <xf numFmtId="0" fontId="30" fillId="0" borderId="4" xfId="0" applyFont="1" applyBorder="1" applyAlignment="1">
      <alignment horizontal="center"/>
    </xf>
    <xf numFmtId="0" fontId="4" fillId="7" borderId="2" xfId="0" applyFont="1" applyFill="1" applyBorder="1"/>
    <xf numFmtId="0" fontId="1" fillId="8" borderId="0" xfId="0" applyFont="1" applyFill="1"/>
    <xf numFmtId="0" fontId="1" fillId="8" borderId="0" xfId="0" applyFont="1" applyFill="1" applyAlignment="1">
      <alignment horizontal="left"/>
    </xf>
    <xf numFmtId="0" fontId="1" fillId="8" borderId="0" xfId="0" applyFont="1" applyFill="1" applyAlignment="1">
      <alignment wrapText="1"/>
    </xf>
    <xf numFmtId="0" fontId="31" fillId="9" borderId="10" xfId="0" applyFont="1" applyFill="1" applyBorder="1"/>
    <xf numFmtId="0" fontId="0" fillId="6" borderId="0" xfId="0" applyFill="1"/>
    <xf numFmtId="0" fontId="17" fillId="0" borderId="11" xfId="0" applyFont="1" applyBorder="1" applyAlignment="1">
      <alignment horizontal="center"/>
    </xf>
    <xf numFmtId="0" fontId="5" fillId="0" borderId="12" xfId="0" applyFont="1" applyBorder="1"/>
    <xf numFmtId="0" fontId="9" fillId="10" borderId="13" xfId="0" applyFont="1" applyFill="1" applyBorder="1"/>
    <xf numFmtId="0" fontId="32" fillId="10" borderId="14" xfId="0" applyFont="1" applyFill="1" applyBorder="1" applyAlignment="1">
      <alignment horizontal="center"/>
    </xf>
    <xf numFmtId="0" fontId="9" fillId="0" borderId="0" xfId="0" applyFont="1"/>
    <xf numFmtId="0" fontId="29" fillId="0" borderId="0" xfId="0" applyFont="1"/>
    <xf numFmtId="0" fontId="8" fillId="11" borderId="0" xfId="0" applyFont="1" applyFill="1"/>
    <xf numFmtId="0" fontId="0" fillId="11" borderId="0" xfId="0" applyFill="1"/>
    <xf numFmtId="0" fontId="1" fillId="11" borderId="0" xfId="0" applyFont="1" applyFill="1"/>
    <xf numFmtId="0" fontId="1" fillId="11" borderId="0" xfId="0" applyFont="1" applyFill="1" applyAlignment="1">
      <alignment horizontal="left"/>
    </xf>
    <xf numFmtId="14" fontId="33" fillId="0" borderId="0" xfId="0" applyNumberFormat="1" applyFont="1" applyAlignment="1">
      <alignment horizontal="left"/>
    </xf>
    <xf numFmtId="0" fontId="34" fillId="0" borderId="0" xfId="0" applyFont="1" applyAlignment="1">
      <alignment horizontal="righ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0" fontId="0" fillId="3" borderId="8" xfId="0" applyFill="1" applyBorder="1" applyAlignment="1">
      <alignment vertical="center" textRotation="90"/>
    </xf>
    <xf numFmtId="0" fontId="0" fillId="3" borderId="7" xfId="0" applyFill="1" applyBorder="1" applyAlignment="1">
      <alignment vertical="center" textRotation="90"/>
    </xf>
    <xf numFmtId="0" fontId="0" fillId="3" borderId="9" xfId="0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7" xfId="0" applyFont="1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</cellXfs>
  <cellStyles count="1">
    <cellStyle name="Normal" xfId="0" builtinId="0"/>
  </cellStyles>
  <dxfs count="207">
    <dxf>
      <font>
        <color theme="0"/>
      </font>
      <fill>
        <patternFill>
          <bgColor rgb="FFFF00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00B0F0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rgb="FF002060"/>
      </font>
      <fill>
        <patternFill>
          <bgColor rgb="FF00FDFF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96FF"/>
      <color rgb="FF00FDFF"/>
      <color rgb="FFEDF7F9"/>
      <color rgb="FFF8EDEC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2:AB75"/>
  <sheetViews>
    <sheetView showGridLines="0" tabSelected="1" view="pageLayout" topLeftCell="F47" zoomScale="114" zoomScaleNormal="100" zoomScalePageLayoutView="114" workbookViewId="0">
      <selection activeCell="Z67" sqref="Z67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33203125" style="15" customWidth="1"/>
    <col min="6" max="6" width="7.1640625" style="16" customWidth="1"/>
    <col min="7" max="7" width="10" style="15" customWidth="1"/>
    <col min="8" max="8" width="5.33203125" style="16" customWidth="1"/>
    <col min="9" max="9" width="3" style="6" bestFit="1" customWidth="1"/>
    <col min="10" max="10" width="10.6640625" style="15" customWidth="1"/>
    <col min="11" max="11" width="5.33203125" style="16" bestFit="1" customWidth="1"/>
    <col min="12" max="12" width="10.6640625" style="15" customWidth="1"/>
    <col min="13" max="13" width="5.33203125" style="16" bestFit="1" customWidth="1"/>
    <col min="14" max="14" width="3.5" style="6" bestFit="1" customWidth="1"/>
    <col min="15" max="15" width="10.6640625" style="15" customWidth="1"/>
    <col min="16" max="16" width="5.33203125" style="16" bestFit="1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10.6640625" style="15" customWidth="1"/>
    <col min="23" max="23" width="5.33203125" style="16" bestFit="1" customWidth="1"/>
    <col min="24" max="24" width="2" customWidth="1"/>
    <col min="25" max="25" width="14.1640625" style="5" customWidth="1"/>
    <col min="26" max="26" width="31.33203125" style="84" bestFit="1" customWidth="1"/>
    <col min="27" max="27" width="28.6640625" style="57" bestFit="1" customWidth="1"/>
    <col min="28" max="28" width="14.33203125" bestFit="1" customWidth="1"/>
  </cols>
  <sheetData>
    <row r="2" spans="2:28">
      <c r="E2" s="30" t="s">
        <v>8</v>
      </c>
      <c r="F2" s="31"/>
      <c r="G2" s="30"/>
      <c r="H2" s="31"/>
      <c r="J2" s="30" t="s">
        <v>9</v>
      </c>
      <c r="K2" s="31"/>
      <c r="L2" s="30"/>
      <c r="M2" s="31"/>
      <c r="O2" s="30" t="s">
        <v>10</v>
      </c>
      <c r="P2" s="31"/>
      <c r="Q2" s="30"/>
      <c r="R2" s="31"/>
      <c r="T2" s="30" t="s">
        <v>11</v>
      </c>
      <c r="U2" s="31"/>
      <c r="V2" s="30"/>
      <c r="W2" s="31"/>
      <c r="Y2" s="32" t="s">
        <v>8</v>
      </c>
      <c r="Z2" s="85"/>
      <c r="AA2" s="85" t="s">
        <v>15</v>
      </c>
      <c r="AB2" s="33" t="s">
        <v>24</v>
      </c>
    </row>
    <row r="3" spans="2:28">
      <c r="B3" s="115" t="s">
        <v>0</v>
      </c>
      <c r="C3" s="10">
        <v>0.33333333333333331</v>
      </c>
      <c r="D3" s="2">
        <v>0.36458333333333331</v>
      </c>
      <c r="E3" s="17"/>
      <c r="F3" s="18"/>
      <c r="G3" s="95"/>
      <c r="H3" s="18"/>
      <c r="I3" s="10">
        <v>0.33333333333333331</v>
      </c>
      <c r="J3" s="58"/>
      <c r="K3" s="59"/>
      <c r="L3" s="58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U3" s="18"/>
      <c r="V3" s="19"/>
      <c r="W3" s="18"/>
      <c r="Y3" s="89" t="s">
        <v>34</v>
      </c>
      <c r="Z3" s="90" t="str">
        <f>VLOOKUP(Y3,dersler,2,FALSE)</f>
        <v>Fizik I</v>
      </c>
      <c r="AA3" s="90"/>
      <c r="AB3" s="89" t="str">
        <f t="shared" ref="AB3:AB5" si="0">IF(VLOOKUP(Y3,dersler,5,FALSE)&lt;&gt;0,VLOOKUP(Y3,dersler,5,FALSE),"")</f>
        <v>END-D2</v>
      </c>
    </row>
    <row r="4" spans="2:28">
      <c r="B4" s="116"/>
      <c r="C4" s="11">
        <v>0.375</v>
      </c>
      <c r="D4" s="3">
        <v>0.40625</v>
      </c>
      <c r="E4" s="34" t="s">
        <v>34</v>
      </c>
      <c r="F4" s="94" t="str">
        <f>IF(VLOOKUP(E4,dersler,5,FALSE)&lt;&gt;0,RIGHT(VLOOKUP(E4,dersler,5,FALSE),2),"")</f>
        <v>D2</v>
      </c>
      <c r="G4" s="36"/>
      <c r="H4" s="20"/>
      <c r="I4" s="11">
        <v>0.375</v>
      </c>
      <c r="J4" s="34" t="s">
        <v>89</v>
      </c>
      <c r="K4" s="35" t="str">
        <f>IF(VLOOKUP(J4,dersler,5,FALSE)&lt;&gt;0,RIGHT(VLOOKUP(J4,dersler,5,FALSE),2),"")</f>
        <v>D1</v>
      </c>
      <c r="L4" s="60"/>
      <c r="M4" s="20"/>
      <c r="N4" s="11">
        <v>0.375</v>
      </c>
      <c r="O4" s="34"/>
      <c r="P4" s="35"/>
      <c r="Q4" s="60"/>
      <c r="R4" s="20"/>
      <c r="S4" s="11">
        <v>0.375</v>
      </c>
      <c r="T4" s="34"/>
      <c r="U4" s="63"/>
      <c r="V4" s="77"/>
      <c r="W4" s="35"/>
      <c r="Y4" s="89" t="s">
        <v>136</v>
      </c>
      <c r="Z4" s="90" t="str">
        <f t="shared" ref="Z4" si="1">VLOOKUP(Y4,dersler,2,FALSE)</f>
        <v>Fizik Lab. I</v>
      </c>
      <c r="AA4" s="90"/>
      <c r="AB4" s="89" t="str">
        <f t="shared" si="0"/>
        <v/>
      </c>
    </row>
    <row r="5" spans="2:28">
      <c r="B5" s="116"/>
      <c r="C5" s="11">
        <v>0.41666666666666702</v>
      </c>
      <c r="D5" s="3">
        <v>0.44791666666666702</v>
      </c>
      <c r="E5" s="34" t="s">
        <v>34</v>
      </c>
      <c r="F5" s="94" t="str">
        <f>IF(VLOOKUP(E5,dersler,5,FALSE)&lt;&gt;0,RIGHT(VLOOKUP(E5,dersler,5,FALSE),2),"")</f>
        <v>D2</v>
      </c>
      <c r="G5" s="36"/>
      <c r="H5" s="20"/>
      <c r="I5" s="11">
        <v>0.41666666666666702</v>
      </c>
      <c r="J5" s="34" t="s">
        <v>89</v>
      </c>
      <c r="K5" s="35" t="str">
        <f>IF(VLOOKUP(J5,dersler,5,FALSE)&lt;&gt;0,RIGHT(VLOOKUP(J5,dersler,5,FALSE),2),"")</f>
        <v>D1</v>
      </c>
      <c r="L5" s="60"/>
      <c r="M5" s="20"/>
      <c r="N5" s="11">
        <v>0.41666666666666702</v>
      </c>
      <c r="O5" s="62" t="s">
        <v>140</v>
      </c>
      <c r="P5" s="35" t="str">
        <f>IF(VLOOKUP(O5,dersler,5,FALSE)&lt;&gt;0,RIGHT(VLOOKUP(O5,dersler,5,FALSE),2),"")</f>
        <v>D3</v>
      </c>
      <c r="Q5" s="60"/>
      <c r="R5" s="20"/>
      <c r="S5" s="11">
        <v>0.41666666666666702</v>
      </c>
      <c r="T5" s="34"/>
      <c r="U5" s="63"/>
      <c r="V5" s="77"/>
      <c r="W5" s="35"/>
      <c r="Y5" s="89" t="s">
        <v>135</v>
      </c>
      <c r="Z5" s="90" t="str">
        <f t="shared" ref="Z5" si="2">VLOOKUP(Y5,dersler,2,FALSE)</f>
        <v xml:space="preserve">General Chemistry 	Laboratory </v>
      </c>
      <c r="AA5" s="90">
        <f t="shared" ref="AA5:AA6" si="3">VLOOKUP(Y5,dersler,3,FALSE)</f>
        <v>0</v>
      </c>
      <c r="AB5" s="89" t="str">
        <f t="shared" si="0"/>
        <v>KLab.</v>
      </c>
    </row>
    <row r="6" spans="2:28">
      <c r="B6" s="116"/>
      <c r="C6" s="11">
        <v>0.45833333333333298</v>
      </c>
      <c r="D6" s="3">
        <v>0.48958333333333298</v>
      </c>
      <c r="E6" s="34" t="s">
        <v>88</v>
      </c>
      <c r="F6" s="35" t="str">
        <f>IF(VLOOKUP(E6,dersler,5,FALSE)&lt;&gt;0,RIGHT(VLOOKUP(E6,dersler,5,FALSE),2),"")</f>
        <v>D1</v>
      </c>
      <c r="G6" s="36"/>
      <c r="H6" s="20"/>
      <c r="I6" s="11">
        <v>0.45833333333333298</v>
      </c>
      <c r="J6" s="64"/>
      <c r="K6" s="64"/>
      <c r="L6" s="63"/>
      <c r="M6" s="64"/>
      <c r="N6" s="11">
        <v>0.45833333333333298</v>
      </c>
      <c r="O6" s="62" t="s">
        <v>140</v>
      </c>
      <c r="P6" s="35" t="str">
        <f>IF(VLOOKUP(O6,dersler,5,FALSE)&lt;&gt;0,RIGHT(VLOOKUP(O6,dersler,5,FALSE),2),"")</f>
        <v>D3</v>
      </c>
      <c r="Q6" s="60"/>
      <c r="R6" s="20"/>
      <c r="S6" s="11">
        <v>0.45833333333333298</v>
      </c>
      <c r="T6" s="62" t="s">
        <v>40</v>
      </c>
      <c r="U6" s="35" t="str">
        <f>IF(VLOOKUP(T6,dersler,5,FALSE)&lt;&gt;0,RIGHT(VLOOKUP(T6,dersler,5,FALSE),2),"")</f>
        <v>D2</v>
      </c>
      <c r="V6" s="77"/>
      <c r="W6" s="35"/>
      <c r="Y6" s="89" t="s">
        <v>88</v>
      </c>
      <c r="Z6" s="90" t="s">
        <v>102</v>
      </c>
      <c r="AA6" s="90">
        <f t="shared" si="3"/>
        <v>0</v>
      </c>
      <c r="AB6" s="89" t="str">
        <f t="shared" ref="AB6:AB9" si="4">IF(VLOOKUP(Y6,dersler,5,FALSE)&lt;&gt;0,VLOOKUP(Y6,dersler,5,FALSE),"")</f>
        <v>END-D1</v>
      </c>
    </row>
    <row r="7" spans="2:28">
      <c r="B7" s="116"/>
      <c r="C7" s="11">
        <v>0.5</v>
      </c>
      <c r="D7" s="3">
        <v>0.53125</v>
      </c>
      <c r="E7" s="34" t="s">
        <v>88</v>
      </c>
      <c r="F7" s="35" t="str">
        <f>IF(VLOOKUP(E7,dersler,5,FALSE)&lt;&gt;0,RIGHT(VLOOKUP(E7,dersler,5,FALSE),2),"")</f>
        <v>D1</v>
      </c>
      <c r="G7" s="36"/>
      <c r="H7" s="20"/>
      <c r="I7" s="11">
        <v>0.5</v>
      </c>
      <c r="J7" s="64"/>
      <c r="K7" s="64"/>
      <c r="L7" s="63"/>
      <c r="M7" s="64"/>
      <c r="N7" s="11">
        <v>0.5</v>
      </c>
      <c r="O7" s="62" t="s">
        <v>140</v>
      </c>
      <c r="P7" s="35" t="str">
        <f>IF(VLOOKUP(O7,dersler,5,FALSE)&lt;&gt;0,RIGHT(VLOOKUP(O7,dersler,5,FALSE),2),"")</f>
        <v>D3</v>
      </c>
      <c r="Q7" s="60"/>
      <c r="R7" s="20"/>
      <c r="S7" s="11">
        <v>0.5</v>
      </c>
      <c r="T7" s="62" t="s">
        <v>40</v>
      </c>
      <c r="U7" s="35" t="str">
        <f>IF(VLOOKUP(T7,dersler,5,FALSE)&lt;&gt;0,RIGHT(VLOOKUP(T7,dersler,5,FALSE),2),"")</f>
        <v>D2</v>
      </c>
      <c r="V7" s="77"/>
      <c r="W7" s="35"/>
      <c r="Y7" s="89" t="s">
        <v>138</v>
      </c>
      <c r="Z7" s="90" t="str">
        <f>VLOOKUP(Y7,dersler,2,FALSE)</f>
        <v>Teknik Resim</v>
      </c>
      <c r="AA7" s="90">
        <f>VLOOKUP(Y7,dersler,3,FALSE)</f>
        <v>0</v>
      </c>
      <c r="AB7" s="89" t="str">
        <f t="shared" si="4"/>
        <v>MAK-237</v>
      </c>
    </row>
    <row r="8" spans="2:28">
      <c r="B8" s="116"/>
      <c r="C8" s="11">
        <v>0.54166666666666596</v>
      </c>
      <c r="D8" s="3">
        <v>0.57291666666666596</v>
      </c>
      <c r="E8" s="34"/>
      <c r="F8" s="35"/>
      <c r="G8" s="36"/>
      <c r="H8" s="20"/>
      <c r="I8" s="11">
        <v>0.54166666666666596</v>
      </c>
      <c r="J8" s="62" t="s">
        <v>71</v>
      </c>
      <c r="K8" s="35" t="str">
        <f>IF(VLOOKUP(J8,dersler,5,FALSE)&lt;&gt;0,RIGHT(VLOOKUP(J8,dersler,5,FALSE),2),"")</f>
        <v>D3</v>
      </c>
      <c r="L8" s="69" t="s">
        <v>70</v>
      </c>
      <c r="M8" s="42" t="str">
        <f>IF(VLOOKUP(L8,dersler,5,FALSE)&lt;&gt;0,RIGHT(VLOOKUP(L8,dersler,5,FALSE),2),"")</f>
        <v>D2</v>
      </c>
      <c r="N8" s="11">
        <v>0.54166666666666596</v>
      </c>
      <c r="O8" s="64"/>
      <c r="P8" s="35"/>
      <c r="Q8" s="60"/>
      <c r="R8" s="20"/>
      <c r="S8" s="11">
        <v>0.54166666666666596</v>
      </c>
      <c r="T8" s="62"/>
      <c r="U8" s="63"/>
      <c r="V8" s="64"/>
      <c r="W8" s="35"/>
      <c r="Y8" s="89" t="s">
        <v>134</v>
      </c>
      <c r="Z8" s="90" t="str">
        <f>VLOOKUP(Y8,dersler,2,FALSE)</f>
        <v>Genel Matematik I</v>
      </c>
      <c r="AA8" s="90"/>
      <c r="AB8" s="89" t="str">
        <f t="shared" si="4"/>
        <v>MAK117</v>
      </c>
    </row>
    <row r="9" spans="2:28">
      <c r="B9" s="116"/>
      <c r="C9" s="11">
        <v>0.58333333333333304</v>
      </c>
      <c r="D9" s="3">
        <v>0.61458333333333304</v>
      </c>
      <c r="E9" s="34" t="s">
        <v>135</v>
      </c>
      <c r="F9" s="35"/>
      <c r="G9" s="36"/>
      <c r="H9" s="20"/>
      <c r="I9" s="11">
        <v>0.58333333333333304</v>
      </c>
      <c r="J9" s="62" t="s">
        <v>71</v>
      </c>
      <c r="K9" s="35" t="str">
        <f>IF(VLOOKUP(J9,dersler,5,FALSE)&lt;&gt;0,RIGHT(VLOOKUP(J9,dersler,5,FALSE),2),"")</f>
        <v>D3</v>
      </c>
      <c r="L9" s="69" t="s">
        <v>70</v>
      </c>
      <c r="M9" s="42" t="str">
        <f>IF(VLOOKUP(L9,dersler,5,FALSE)&lt;&gt;0,RIGHT(VLOOKUP(L9,dersler,5,FALSE),2),"")</f>
        <v>D2</v>
      </c>
      <c r="N9" s="11">
        <v>0.58333333333333304</v>
      </c>
      <c r="O9" s="64"/>
      <c r="P9" s="35"/>
      <c r="Q9" s="77" t="s">
        <v>13</v>
      </c>
      <c r="R9" s="42" t="str">
        <f>IF(VLOOKUP(Q9,dersler,5,FALSE)&lt;&gt;0,RIGHT(VLOOKUP(Q9,dersler,5,FALSE),2),"")</f>
        <v>D4</v>
      </c>
      <c r="S9" s="11">
        <v>0.58333333333333304</v>
      </c>
      <c r="T9" s="62" t="s">
        <v>41</v>
      </c>
      <c r="U9" s="35" t="str">
        <f>IF(VLOOKUP(T9,dersler,5,FALSE)&lt;&gt;0,RIGHT(VLOOKUP(T9,dersler,5,FALSE),2),"")</f>
        <v>D1</v>
      </c>
      <c r="V9" s="64"/>
      <c r="W9" s="35"/>
      <c r="Y9" s="90" t="s">
        <v>59</v>
      </c>
      <c r="Z9" s="90" t="str">
        <f>VLOOKUP(Y9,dersler,2,FALSE)</f>
        <v xml:space="preserve">Introduction To Industrial Engineering </v>
      </c>
      <c r="AA9" s="90" t="str">
        <f>VLOOKUP(Y9,dersler,3,FALSE)</f>
        <v>Dr. Öğr. Üyesi Gülçin DİNÇ YALÇIN</v>
      </c>
      <c r="AB9" s="89" t="str">
        <f t="shared" si="4"/>
        <v>END-D3</v>
      </c>
    </row>
    <row r="10" spans="2:28">
      <c r="B10" s="116"/>
      <c r="C10" s="11">
        <v>0.625</v>
      </c>
      <c r="D10" s="3">
        <v>0.65625</v>
      </c>
      <c r="E10" s="34" t="s">
        <v>135</v>
      </c>
      <c r="F10" s="35"/>
      <c r="G10" s="36"/>
      <c r="H10" s="20"/>
      <c r="I10" s="11">
        <v>0.625</v>
      </c>
      <c r="J10" s="64"/>
      <c r="K10" s="63"/>
      <c r="L10" s="61"/>
      <c r="M10" s="35"/>
      <c r="N10" s="11">
        <v>0.625</v>
      </c>
      <c r="O10" s="64"/>
      <c r="P10" s="35"/>
      <c r="Q10" s="77" t="s">
        <v>13</v>
      </c>
      <c r="R10" s="42" t="str">
        <f>IF(VLOOKUP(Q10,dersler,5,FALSE)&lt;&gt;0,RIGHT(VLOOKUP(Q10,dersler,5,FALSE),2),"")</f>
        <v>D4</v>
      </c>
      <c r="S10" s="11">
        <v>0.625</v>
      </c>
      <c r="T10" s="62" t="s">
        <v>41</v>
      </c>
      <c r="U10" s="35" t="str">
        <f>IF(VLOOKUP(T10,dersler,5,FALSE)&lt;&gt;0,RIGHT(VLOOKUP(T10,dersler,5,FALSE),2),"")</f>
        <v>D1</v>
      </c>
      <c r="V10" s="64"/>
      <c r="W10" s="35"/>
      <c r="Y10" s="32" t="s">
        <v>9</v>
      </c>
      <c r="Z10" s="85"/>
      <c r="AA10" s="85" t="s">
        <v>15</v>
      </c>
      <c r="AB10" s="32" t="s">
        <v>24</v>
      </c>
    </row>
    <row r="11" spans="2:28">
      <c r="B11" s="116"/>
      <c r="C11" s="11">
        <v>0.66666666666666596</v>
      </c>
      <c r="D11" s="3">
        <v>0.69791666666666596</v>
      </c>
      <c r="E11" s="34"/>
      <c r="F11" s="35"/>
      <c r="G11" s="36"/>
      <c r="H11" s="20"/>
      <c r="I11" s="11">
        <v>0.66666666666666596</v>
      </c>
      <c r="J11" s="64"/>
      <c r="K11" s="63"/>
      <c r="L11" s="64"/>
      <c r="M11" s="35"/>
      <c r="N11" s="11">
        <v>0.66666666666666596</v>
      </c>
      <c r="O11" s="64"/>
      <c r="P11" s="35"/>
      <c r="Q11" s="77" t="s">
        <v>13</v>
      </c>
      <c r="R11" s="42" t="str">
        <f>IF(VLOOKUP(Q11,dersler,5,FALSE)&lt;&gt;0,RIGHT(VLOOKUP(Q11,dersler,5,FALSE),2),"")</f>
        <v>D4</v>
      </c>
      <c r="S11" s="11">
        <v>0.66666666666666596</v>
      </c>
      <c r="T11" s="62" t="s">
        <v>41</v>
      </c>
      <c r="U11" s="35" t="str">
        <f>IF(VLOOKUP(T11,dersler,5,FALSE)&lt;&gt;0,RIGHT(VLOOKUP(T11,dersler,5,FALSE),2),"")</f>
        <v>D1</v>
      </c>
      <c r="V11" s="64"/>
      <c r="W11" s="35"/>
      <c r="Y11" s="89" t="s">
        <v>89</v>
      </c>
      <c r="Z11" s="90" t="str">
        <f t="shared" ref="Z11:Z20" si="5">VLOOKUP(Y11,dersler,2,FALSE)</f>
        <v>Diferansiyel Denklemler</v>
      </c>
      <c r="AA11" s="89">
        <f t="shared" ref="AA11:AA19" si="6">VLOOKUP(Y11,dersler,3,FALSE)</f>
        <v>0</v>
      </c>
      <c r="AB11" s="89" t="str">
        <f t="shared" ref="AB11:AB19" si="7">IF(VLOOKUP(Y11,dersler,5,FALSE)&lt;&gt;0,VLOOKUP(Y11,dersler,5,FALSE),"")</f>
        <v>END-D1</v>
      </c>
    </row>
    <row r="12" spans="2:28">
      <c r="B12" s="116"/>
      <c r="C12" s="11">
        <v>0.70833333333333304</v>
      </c>
      <c r="D12" s="3">
        <v>0.73958333333333304</v>
      </c>
      <c r="F12" s="35"/>
      <c r="G12" s="36"/>
      <c r="H12" s="20"/>
      <c r="I12" s="11">
        <v>0.70833333333333304</v>
      </c>
      <c r="J12" s="64"/>
      <c r="K12" s="63"/>
      <c r="L12" s="64"/>
      <c r="M12" s="35"/>
      <c r="N12" s="11">
        <v>0.70833333333333304</v>
      </c>
      <c r="O12" s="64"/>
      <c r="P12" s="35"/>
      <c r="Q12" s="64"/>
      <c r="R12" s="35"/>
      <c r="S12" s="11">
        <v>0.70833333333333304</v>
      </c>
      <c r="T12" s="64"/>
      <c r="U12" s="63"/>
      <c r="V12" s="64"/>
      <c r="W12" s="35"/>
      <c r="Y12" s="89" t="s">
        <v>103</v>
      </c>
      <c r="Z12" s="89" t="str">
        <f t="shared" si="5"/>
        <v xml:space="preserve">Genel ve Moleküler Biyoloji </v>
      </c>
      <c r="AA12" s="89" t="str">
        <f t="shared" si="6"/>
        <v>Dr. Canan Vejselova Sezer</v>
      </c>
      <c r="AB12" s="89" t="str">
        <f t="shared" si="7"/>
        <v>END-D1</v>
      </c>
    </row>
    <row r="13" spans="2:28">
      <c r="B13" s="116"/>
      <c r="C13" s="11">
        <v>0.75</v>
      </c>
      <c r="D13" s="3">
        <v>0.78125</v>
      </c>
      <c r="E13" s="34"/>
      <c r="F13" s="35"/>
      <c r="G13" s="36"/>
      <c r="H13" s="20"/>
      <c r="I13" s="11">
        <v>0.75</v>
      </c>
      <c r="J13" s="64"/>
      <c r="K13" s="63"/>
      <c r="L13" s="64"/>
      <c r="M13" s="35"/>
      <c r="N13" s="11">
        <v>0.75</v>
      </c>
      <c r="O13" s="64"/>
      <c r="P13" s="63"/>
      <c r="Q13" s="64"/>
      <c r="R13" s="35"/>
      <c r="S13" s="11">
        <v>0.75</v>
      </c>
      <c r="T13" s="64"/>
      <c r="U13" s="63"/>
      <c r="V13" s="64"/>
      <c r="W13" s="35"/>
      <c r="Y13" s="102" t="s">
        <v>35</v>
      </c>
      <c r="Z13" s="102" t="str">
        <f t="shared" si="5"/>
        <v xml:space="preserve">Finansal Okuryazarlık </v>
      </c>
      <c r="AA13" s="102" t="str">
        <f t="shared" si="6"/>
        <v>Dr. Öğr. Üyesi Ahmet Onay</v>
      </c>
      <c r="AB13" s="102" t="str">
        <f t="shared" si="7"/>
        <v>END-D3</v>
      </c>
    </row>
    <row r="14" spans="2:28">
      <c r="B14" s="117"/>
      <c r="C14" s="12">
        <v>0.79166666666666696</v>
      </c>
      <c r="D14" s="4">
        <v>0.82291666666666696</v>
      </c>
      <c r="E14" s="34"/>
      <c r="F14" s="37"/>
      <c r="G14" s="38"/>
      <c r="H14" s="21"/>
      <c r="I14" s="12">
        <v>0.79166666666666696</v>
      </c>
      <c r="J14" s="65"/>
      <c r="K14" s="66"/>
      <c r="L14" s="65"/>
      <c r="M14" s="37"/>
      <c r="N14" s="12">
        <v>0.79166666666666696</v>
      </c>
      <c r="O14" s="65"/>
      <c r="P14" s="66"/>
      <c r="Q14" s="65"/>
      <c r="R14" s="37"/>
      <c r="S14" s="12">
        <v>0.79166666666666696</v>
      </c>
      <c r="T14" s="65"/>
      <c r="U14" s="66"/>
      <c r="V14" s="65"/>
      <c r="W14" s="37"/>
      <c r="Y14" s="89" t="s">
        <v>61</v>
      </c>
      <c r="Z14" s="90" t="str">
        <f t="shared" si="5"/>
        <v xml:space="preserve">Linear Programming </v>
      </c>
      <c r="AA14" s="90" t="str">
        <f t="shared" si="6"/>
        <v>Prof. Dr. Zehra KAMIŞLI ÖZTÜRK</v>
      </c>
      <c r="AB14" s="89" t="str">
        <f t="shared" si="7"/>
        <v>END-D2</v>
      </c>
    </row>
    <row r="15" spans="2:28" ht="12.75" customHeight="1">
      <c r="B15" s="112" t="s">
        <v>1</v>
      </c>
      <c r="C15" s="7">
        <v>0.33333333333333331</v>
      </c>
      <c r="D15" s="2">
        <v>0.36458333333333331</v>
      </c>
      <c r="E15" s="39"/>
      <c r="F15" s="40"/>
      <c r="G15" s="41"/>
      <c r="H15" s="22"/>
      <c r="I15" s="7">
        <v>0.33333333333333331</v>
      </c>
      <c r="J15" s="67"/>
      <c r="K15" s="68"/>
      <c r="L15" s="67"/>
      <c r="M15" s="40"/>
      <c r="N15" s="7">
        <v>0.33333333333333331</v>
      </c>
      <c r="O15" s="67"/>
      <c r="P15" s="68"/>
      <c r="Q15" s="67"/>
      <c r="R15" s="40"/>
      <c r="S15" s="7">
        <v>0.33333333333333331</v>
      </c>
      <c r="U15" s="68"/>
      <c r="V15" s="67"/>
      <c r="W15" s="40"/>
      <c r="Y15" s="89" t="s">
        <v>60</v>
      </c>
      <c r="Z15" s="90" t="str">
        <f>VLOOKUP(Y15,dersler,2,FALSE)</f>
        <v xml:space="preserve">Linear Programming </v>
      </c>
      <c r="AA15" s="89" t="str">
        <f t="shared" si="6"/>
        <v>Dr. Öğr. Üyesi Banu İÇMEN ERDEM</v>
      </c>
      <c r="AB15" s="89" t="str">
        <f t="shared" si="7"/>
        <v>END-D1</v>
      </c>
    </row>
    <row r="16" spans="2:28">
      <c r="B16" s="113"/>
      <c r="C16" s="8">
        <v>0.375</v>
      </c>
      <c r="D16" s="3">
        <v>0.40625</v>
      </c>
      <c r="E16" s="34" t="s">
        <v>134</v>
      </c>
      <c r="F16" s="42"/>
      <c r="G16" s="43"/>
      <c r="H16" s="42"/>
      <c r="I16" s="8">
        <v>0.375</v>
      </c>
      <c r="J16" s="71"/>
      <c r="K16" s="70"/>
      <c r="L16" s="71"/>
      <c r="M16" s="42"/>
      <c r="N16" s="8">
        <v>0.375</v>
      </c>
      <c r="O16" s="71"/>
      <c r="P16" s="42"/>
      <c r="Q16" s="71"/>
      <c r="R16" s="42"/>
      <c r="S16" s="8">
        <v>0.375</v>
      </c>
      <c r="T16" s="71"/>
      <c r="U16" s="42"/>
      <c r="V16" s="71"/>
      <c r="W16" s="42"/>
      <c r="Y16" s="89" t="s">
        <v>71</v>
      </c>
      <c r="Z16" s="90" t="str">
        <f t="shared" si="5"/>
        <v xml:space="preserve">Advanced Programming  </v>
      </c>
      <c r="AA16" s="90" t="str">
        <f>VLOOKUP(Y16,dersler,3,FALSE)</f>
        <v>Araş. Gör. Dr. Gürhan Ceylan</v>
      </c>
      <c r="AB16" s="89" t="str">
        <f t="shared" si="7"/>
        <v>END-D3</v>
      </c>
    </row>
    <row r="17" spans="2:28">
      <c r="B17" s="113"/>
      <c r="C17" s="8">
        <v>0.41666666666666702</v>
      </c>
      <c r="D17" s="3">
        <v>0.44791666666666702</v>
      </c>
      <c r="E17" s="34" t="s">
        <v>134</v>
      </c>
      <c r="F17" s="42"/>
      <c r="G17" s="43"/>
      <c r="H17" s="23"/>
      <c r="I17" s="8">
        <v>0.41666666666666702</v>
      </c>
      <c r="J17" s="69" t="s">
        <v>103</v>
      </c>
      <c r="K17" s="42" t="str">
        <f>IF(VLOOKUP(J17,dersler,5,FALSE)&lt;&gt;0,RIGHT(VLOOKUP(J17,dersler,5,FALSE),2),"")</f>
        <v>D1</v>
      </c>
      <c r="L17" s="78"/>
      <c r="M17" s="42"/>
      <c r="N17" s="8">
        <v>0.41666666666666702</v>
      </c>
      <c r="O17" s="71"/>
      <c r="P17" s="42"/>
      <c r="Q17" s="77" t="s">
        <v>126</v>
      </c>
      <c r="R17" s="42" t="str">
        <f>IF(VLOOKUP(Q17,dersler,5,FALSE)&lt;&gt;0,RIGHT(VLOOKUP(Q17,dersler,5,FALSE),2),"")</f>
        <v>D2</v>
      </c>
      <c r="S17" s="8">
        <v>0.41666666666666702</v>
      </c>
      <c r="T17" s="77" t="s">
        <v>14</v>
      </c>
      <c r="U17" s="35" t="str">
        <f>IF(VLOOKUP(T17,dersler,5,FALSE)&lt;&gt;0,RIGHT(VLOOKUP(T17,dersler,5,FALSE),2),"")</f>
        <v>D3</v>
      </c>
      <c r="V17" s="79" t="s">
        <v>153</v>
      </c>
      <c r="W17" s="42" t="str">
        <f>IF(VLOOKUP(V17,dersler,5,FALSE)&lt;&gt;0,RIGHT(VLOOKUP(V17,dersler,5,FALSE),2),"")</f>
        <v>D5</v>
      </c>
      <c r="Y17" s="89" t="s">
        <v>70</v>
      </c>
      <c r="Z17" s="90" t="str">
        <f t="shared" si="5"/>
        <v xml:space="preserve">Advanced Programming  </v>
      </c>
      <c r="AA17" s="90" t="str">
        <f t="shared" si="6"/>
        <v>Dr. Öğr. Üyesi Zeliha ERGÜL AYDIN</v>
      </c>
      <c r="AB17" s="89" t="str">
        <f t="shared" si="7"/>
        <v>END-D2</v>
      </c>
    </row>
    <row r="18" spans="2:28">
      <c r="B18" s="113"/>
      <c r="C18" s="8">
        <v>0.45833333333333298</v>
      </c>
      <c r="D18" s="3">
        <v>0.48958333333333298</v>
      </c>
      <c r="E18" s="34" t="s">
        <v>134</v>
      </c>
      <c r="F18" s="42"/>
      <c r="G18" s="43"/>
      <c r="H18" s="23"/>
      <c r="I18" s="8">
        <v>0.45833333333333298</v>
      </c>
      <c r="J18" s="69" t="s">
        <v>103</v>
      </c>
      <c r="K18" s="42" t="str">
        <f>IF(VLOOKUP(J18,dersler,5,FALSE)&lt;&gt;0,RIGHT(VLOOKUP(J18,dersler,5,FALSE),2),"")</f>
        <v>D1</v>
      </c>
      <c r="L18" s="78"/>
      <c r="M18" s="42"/>
      <c r="N18" s="8">
        <v>0.45833333333333298</v>
      </c>
      <c r="O18" s="71"/>
      <c r="P18" s="42"/>
      <c r="Q18" s="77" t="s">
        <v>126</v>
      </c>
      <c r="R18" s="42" t="str">
        <f>IF(VLOOKUP(Q18,dersler,5,FALSE)&lt;&gt;0,RIGHT(VLOOKUP(Q18,dersler,5,FALSE),2),"")</f>
        <v>D2</v>
      </c>
      <c r="S18" s="8">
        <v>0.45833333333333298</v>
      </c>
      <c r="T18" s="77" t="s">
        <v>14</v>
      </c>
      <c r="U18" s="35" t="str">
        <f>IF(VLOOKUP(T18,dersler,5,FALSE)&lt;&gt;0,RIGHT(VLOOKUP(T18,dersler,5,FALSE),2),"")</f>
        <v>D3</v>
      </c>
      <c r="V18" s="79" t="s">
        <v>153</v>
      </c>
      <c r="W18" s="42" t="str">
        <f>IF(VLOOKUP(V18,dersler,5,FALSE)&lt;&gt;0,RIGHT(VLOOKUP(V18,dersler,5,FALSE),2),"")</f>
        <v>D5</v>
      </c>
      <c r="Y18" s="89" t="s">
        <v>65</v>
      </c>
      <c r="Z18" s="90" t="str">
        <f t="shared" si="5"/>
        <v>Statics and Strength of Materials </v>
      </c>
      <c r="AA18" s="90" t="str">
        <f t="shared" si="6"/>
        <v>Dr. Öğr. Üy. İbrahim Kocabaş</v>
      </c>
      <c r="AB18" s="89" t="str">
        <f t="shared" si="7"/>
        <v>END-D2</v>
      </c>
    </row>
    <row r="19" spans="2:28">
      <c r="B19" s="113"/>
      <c r="C19" s="8">
        <v>0.5</v>
      </c>
      <c r="D19" s="3">
        <v>0.53125</v>
      </c>
      <c r="E19" s="44"/>
      <c r="F19" s="42"/>
      <c r="G19" s="43"/>
      <c r="H19" s="23"/>
      <c r="I19" s="8">
        <v>0.5</v>
      </c>
      <c r="J19" s="69" t="s">
        <v>103</v>
      </c>
      <c r="K19" s="42" t="str">
        <f>IF(VLOOKUP(J19,dersler,5,FALSE)&lt;&gt;0,RIGHT(VLOOKUP(J19,dersler,5,FALSE),2),"")</f>
        <v>D1</v>
      </c>
      <c r="L19" s="71"/>
      <c r="M19" s="42"/>
      <c r="N19" s="8">
        <v>0.5</v>
      </c>
      <c r="O19" s="71"/>
      <c r="P19" s="42"/>
      <c r="Q19" s="77" t="s">
        <v>126</v>
      </c>
      <c r="R19" s="42" t="str">
        <f>IF(VLOOKUP(Q19,dersler,5,FALSE)&lt;&gt;0,RIGHT(VLOOKUP(Q19,dersler,5,FALSE),2),"")</f>
        <v>D2</v>
      </c>
      <c r="S19" s="8">
        <v>0.5</v>
      </c>
      <c r="T19" s="77" t="s">
        <v>14</v>
      </c>
      <c r="U19" s="35" t="str">
        <f>IF(VLOOKUP(T19,dersler,5,FALSE)&lt;&gt;0,RIGHT(VLOOKUP(T19,dersler,5,FALSE),2),"")</f>
        <v>D3</v>
      </c>
      <c r="V19" s="79" t="s">
        <v>153</v>
      </c>
      <c r="W19" s="42" t="str">
        <f>IF(VLOOKUP(V19,dersler,5,FALSE)&lt;&gt;0,RIGHT(VLOOKUP(V19,dersler,5,FALSE),2),"")</f>
        <v>D5</v>
      </c>
      <c r="Y19" s="89" t="s">
        <v>69</v>
      </c>
      <c r="Z19" s="90" t="str">
        <f t="shared" si="5"/>
        <v xml:space="preserve">Genel Ve Maliyet Muhasebesi </v>
      </c>
      <c r="AA19" s="90" t="str">
        <f t="shared" si="6"/>
        <v>Dr. Öğr. Üyesi Zeynep İdil ERZURUM ÇİÇEK</v>
      </c>
      <c r="AB19" s="89" t="str">
        <f t="shared" si="7"/>
        <v>END-D1</v>
      </c>
    </row>
    <row r="20" spans="2:28">
      <c r="B20" s="113"/>
      <c r="C20" s="8">
        <v>0.54166666666666596</v>
      </c>
      <c r="D20" s="3">
        <v>0.57291666666666596</v>
      </c>
      <c r="E20" s="44"/>
      <c r="F20" s="42"/>
      <c r="G20" s="43"/>
      <c r="H20" s="23"/>
      <c r="I20" s="8">
        <v>0.54166666666666596</v>
      </c>
      <c r="J20" s="71"/>
      <c r="K20" s="70"/>
      <c r="L20" s="71"/>
      <c r="M20" s="42"/>
      <c r="N20" s="8">
        <v>0.54166666666666596</v>
      </c>
      <c r="O20" s="71"/>
      <c r="P20" s="70"/>
      <c r="Q20" s="71"/>
      <c r="R20" s="42"/>
      <c r="S20" s="8">
        <v>0.54166666666666596</v>
      </c>
      <c r="T20" s="71"/>
      <c r="U20" s="70"/>
      <c r="V20" s="71"/>
      <c r="W20" s="42"/>
      <c r="Y20" s="102" t="s">
        <v>37</v>
      </c>
      <c r="Z20" s="103" t="str">
        <f t="shared" si="5"/>
        <v>Sanat Tarihi</v>
      </c>
      <c r="AA20" s="103" t="str">
        <f t="shared" ref="AA20" si="8">VLOOKUP(Y20,dersler,3,FALSE)</f>
        <v>Öğr. Gör. Esra Durmuş</v>
      </c>
      <c r="AB20" s="102" t="str">
        <f t="shared" ref="AB20" si="9">IF(VLOOKUP(Y20,dersler,5,FALSE)&lt;&gt;0,VLOOKUP(Y20,dersler,5,FALSE),"")</f>
        <v>END-D6</v>
      </c>
    </row>
    <row r="21" spans="2:28">
      <c r="B21" s="113"/>
      <c r="C21" s="8">
        <v>0.58333333333333304</v>
      </c>
      <c r="D21" s="3">
        <v>0.61458333333333304</v>
      </c>
      <c r="E21" s="51" t="s">
        <v>59</v>
      </c>
      <c r="F21" s="42" t="str">
        <f>IF(VLOOKUP(E21,dersler,5,FALSE)&lt;&gt;0,RIGHT(VLOOKUP(E21,dersler,5,FALSE),2),"")</f>
        <v>D3</v>
      </c>
      <c r="G21" s="43"/>
      <c r="H21" s="23"/>
      <c r="I21" s="8">
        <v>0.58333333333333304</v>
      </c>
      <c r="J21" s="34" t="s">
        <v>89</v>
      </c>
      <c r="K21" s="42" t="str">
        <f>IF(VLOOKUP(J21,dersler,5,FALSE)&lt;&gt;0,RIGHT(VLOOKUP(J21,dersler,5,FALSE),2),"")</f>
        <v>D1</v>
      </c>
      <c r="L21" s="69"/>
      <c r="M21" s="42"/>
      <c r="N21" s="8">
        <v>0.58333333333333304</v>
      </c>
      <c r="O21" s="62" t="s">
        <v>67</v>
      </c>
      <c r="P21" s="42" t="str">
        <f>IF(VLOOKUP(O21,dersler,5,FALSE)&lt;&gt;0,RIGHT(VLOOKUP(O21,dersler,5,FALSE),2),"")</f>
        <v>D4</v>
      </c>
      <c r="Q21" s="62" t="s">
        <v>68</v>
      </c>
      <c r="R21" s="42" t="str">
        <f>IF(VLOOKUP(Q21,dersler,5,FALSE)&lt;&gt;0,RIGHT(VLOOKUP(Q21,dersler,5,FALSE),2),"")</f>
        <v>D2</v>
      </c>
      <c r="S21" s="8">
        <v>0.58333333333333304</v>
      </c>
      <c r="T21" s="77" t="s">
        <v>86</v>
      </c>
      <c r="U21" s="42" t="str">
        <f>IF(VLOOKUP(T21,dersler,5,FALSE)&lt;&gt;0,RIGHT(VLOOKUP(T21,dersler,5,FALSE),2),"")</f>
        <v>D5</v>
      </c>
      <c r="V21" s="77" t="s">
        <v>72</v>
      </c>
      <c r="W21" s="42" t="str">
        <f>IF(VLOOKUP(V21,dersler,5,FALSE)&lt;&gt;0,RIGHT(VLOOKUP(V21,dersler,5,FALSE),3),"")</f>
        <v>226</v>
      </c>
      <c r="Y21" s="32" t="s">
        <v>10</v>
      </c>
      <c r="Z21" s="85"/>
      <c r="AA21" s="85" t="s">
        <v>15</v>
      </c>
      <c r="AB21" s="32" t="s">
        <v>24</v>
      </c>
    </row>
    <row r="22" spans="2:28" ht="15">
      <c r="B22" s="113"/>
      <c r="C22" s="8">
        <v>0.625</v>
      </c>
      <c r="D22" s="3">
        <v>0.65625</v>
      </c>
      <c r="E22" s="51" t="s">
        <v>59</v>
      </c>
      <c r="F22" s="42" t="str">
        <f>IF(VLOOKUP(E22,dersler,5,FALSE)&lt;&gt;0,RIGHT(VLOOKUP(E22,dersler,5,FALSE),2),"")</f>
        <v>D3</v>
      </c>
      <c r="G22" s="43"/>
      <c r="H22" s="23"/>
      <c r="I22" s="8">
        <v>0.625</v>
      </c>
      <c r="J22" s="34" t="s">
        <v>89</v>
      </c>
      <c r="K22" s="42" t="str">
        <f>IF(VLOOKUP(J22,dersler,5,FALSE)&lt;&gt;0,RIGHT(VLOOKUP(J22,dersler,5,FALSE),2),"")</f>
        <v>D1</v>
      </c>
      <c r="L22" s="69"/>
      <c r="M22" s="42"/>
      <c r="N22" s="8">
        <v>0.625</v>
      </c>
      <c r="O22" s="62" t="s">
        <v>67</v>
      </c>
      <c r="P22" s="42" t="str">
        <f>IF(VLOOKUP(O22,dersler,5,FALSE)&lt;&gt;0,RIGHT(VLOOKUP(O22,dersler,5,FALSE),2),"")</f>
        <v>D4</v>
      </c>
      <c r="Q22" s="62" t="s">
        <v>68</v>
      </c>
      <c r="R22" s="42" t="str">
        <f>IF(VLOOKUP(Q22,dersler,5,FALSE)&lt;&gt;0,RIGHT(VLOOKUP(Q22,dersler,5,FALSE),2),"")</f>
        <v>D2</v>
      </c>
      <c r="S22" s="8">
        <v>0.625</v>
      </c>
      <c r="T22" s="77" t="s">
        <v>86</v>
      </c>
      <c r="U22" s="42" t="str">
        <f>IF(VLOOKUP(T22,dersler,5,FALSE)&lt;&gt;0,RIGHT(VLOOKUP(T22,dersler,5,FALSE),2),"")</f>
        <v>D5</v>
      </c>
      <c r="V22" s="77" t="s">
        <v>72</v>
      </c>
      <c r="W22" s="42" t="str">
        <f>IF(VLOOKUP(V22,dersler,5,FALSE)&lt;&gt;0,RIGHT(VLOOKUP(V22,dersler,5,FALSE),3),"")</f>
        <v>226</v>
      </c>
      <c r="Y22" s="91" t="s">
        <v>64</v>
      </c>
      <c r="Z22" s="90" t="str">
        <f>VLOOKUP(Y22,dersler,2,FALSE)</f>
        <v xml:space="preserve">Decision Support Systems </v>
      </c>
      <c r="AA22" s="90" t="str">
        <f>VLOOKUP(Y22,dersler,3,FALSE)</f>
        <v>Prof. Dr. Gürkan ÖZTÜRK</v>
      </c>
      <c r="AB22" s="89" t="str">
        <f>IF(VLOOKUP(Y22,dersler,5,FALSE)&lt;&gt;0,VLOOKUP(Y22,dersler,5,FALSE),"")</f>
        <v>END-226</v>
      </c>
    </row>
    <row r="23" spans="2:28">
      <c r="B23" s="113"/>
      <c r="C23" s="8">
        <v>0.66666666666666596</v>
      </c>
      <c r="D23" s="3">
        <v>0.69791666666666596</v>
      </c>
      <c r="E23" s="44"/>
      <c r="F23" s="42"/>
      <c r="G23" s="43"/>
      <c r="H23" s="23"/>
      <c r="I23" s="8">
        <v>0.66666666666666596</v>
      </c>
      <c r="J23" s="69"/>
      <c r="K23" s="70"/>
      <c r="L23" s="69"/>
      <c r="M23" s="42"/>
      <c r="N23" s="8">
        <v>0.66666666666666596</v>
      </c>
      <c r="O23" s="62" t="s">
        <v>67</v>
      </c>
      <c r="P23" s="42" t="str">
        <f>IF(VLOOKUP(O23,dersler,5,FALSE)&lt;&gt;0,RIGHT(VLOOKUP(O23,dersler,5,FALSE),2),"")</f>
        <v>D4</v>
      </c>
      <c r="Q23" s="62" t="s">
        <v>68</v>
      </c>
      <c r="R23" s="42" t="str">
        <f>IF(VLOOKUP(Q23,dersler,5,FALSE)&lt;&gt;0,RIGHT(VLOOKUP(Q23,dersler,5,FALSE),2),"")</f>
        <v>D2</v>
      </c>
      <c r="S23" s="8">
        <v>0.66666666666666596</v>
      </c>
      <c r="T23" s="77" t="s">
        <v>86</v>
      </c>
      <c r="U23" s="42" t="str">
        <f>IF(VLOOKUP(T23,dersler,5,FALSE)&lt;&gt;0,RIGHT(VLOOKUP(T23,dersler,5,FALSE),2),"")</f>
        <v>D5</v>
      </c>
      <c r="V23" s="77" t="s">
        <v>72</v>
      </c>
      <c r="W23" s="42" t="str">
        <f>IF(VLOOKUP(V23,dersler,5,FALSE)&lt;&gt;0,RIGHT(VLOOKUP(V23,dersler,5,FALSE),3),"")</f>
        <v>226</v>
      </c>
      <c r="Y23" s="89" t="s">
        <v>62</v>
      </c>
      <c r="Z23" s="90" t="str">
        <f>VLOOKUP(Y23,dersler,2,FALSE)</f>
        <v xml:space="preserve">Decision Support Systems </v>
      </c>
      <c r="AA23" s="90" t="str">
        <f>VLOOKUP(Y23,dersler,3,FALSE)</f>
        <v>Doç. Dr. Emre ÇİMEN</v>
      </c>
      <c r="AB23" s="89" t="str">
        <f>IF(VLOOKUP(Y23,dersler,5,FALSE)&lt;&gt;0,VLOOKUP(Y23,dersler,5,FALSE),"")</f>
        <v>END-D4</v>
      </c>
    </row>
    <row r="24" spans="2:28">
      <c r="B24" s="113"/>
      <c r="C24" s="8">
        <v>0.70833333333333304</v>
      </c>
      <c r="D24" s="3">
        <v>0.73958333333333304</v>
      </c>
      <c r="E24" s="44"/>
      <c r="F24" s="42"/>
      <c r="G24" s="43"/>
      <c r="H24" s="23"/>
      <c r="I24" s="8">
        <v>0.70833333333333304</v>
      </c>
      <c r="J24" s="71"/>
      <c r="K24" s="70"/>
      <c r="L24" s="71"/>
      <c r="M24" s="42"/>
      <c r="N24" s="8">
        <v>0.70833333333333304</v>
      </c>
      <c r="O24" s="71"/>
      <c r="P24" s="70"/>
      <c r="Q24" s="71"/>
      <c r="R24" s="42"/>
      <c r="S24" s="8">
        <v>0.70833333333333304</v>
      </c>
      <c r="T24" s="71"/>
      <c r="U24" s="70"/>
      <c r="V24" s="71"/>
      <c r="W24" s="42"/>
      <c r="Y24" s="89" t="s">
        <v>140</v>
      </c>
      <c r="Z24" s="90" t="str">
        <f>VLOOKUP(Y24,dersler,2,FALSE)</f>
        <v>İş Etüdü</v>
      </c>
      <c r="AA24" s="90" t="str">
        <f>VLOOKUP(Y24,dersler,3,FALSE)</f>
        <v>Öğr. Gör. Dr. Banu GÜNER</v>
      </c>
      <c r="AB24" s="89" t="str">
        <f>IF(VLOOKUP(Y24,dersler,5,FALSE)&lt;&gt;0,VLOOKUP(Y24,dersler,5,FALSE),"")</f>
        <v>END-D3</v>
      </c>
    </row>
    <row r="25" spans="2:28">
      <c r="B25" s="113"/>
      <c r="C25" s="8">
        <v>0.75</v>
      </c>
      <c r="D25" s="3">
        <v>0.78125</v>
      </c>
      <c r="E25" s="44"/>
      <c r="F25" s="42"/>
      <c r="G25" s="43"/>
      <c r="H25" s="23"/>
      <c r="I25" s="8">
        <v>0.75</v>
      </c>
      <c r="J25" s="71"/>
      <c r="K25" s="70"/>
      <c r="L25" s="71"/>
      <c r="M25" s="42"/>
      <c r="N25" s="8">
        <v>0.75</v>
      </c>
      <c r="O25" s="71"/>
      <c r="P25" s="70"/>
      <c r="Q25" s="71"/>
      <c r="R25" s="42"/>
      <c r="S25" s="8">
        <v>0.75</v>
      </c>
      <c r="T25" s="71"/>
      <c r="U25" s="70"/>
      <c r="V25" s="71"/>
      <c r="W25" s="42"/>
      <c r="Y25" s="89" t="s">
        <v>67</v>
      </c>
      <c r="Z25" s="90" t="str">
        <f t="shared" ref="Z25:Z29" si="10">VLOOKUP(Y25,dersler,2,FALSE)</f>
        <v xml:space="preserve">Production And Operations Planning I </v>
      </c>
      <c r="AA25" s="90" t="str">
        <f t="shared" ref="AA25:AA29" si="11">VLOOKUP(Y25,dersler,3,FALSE)</f>
        <v>Dr. Öğr. Üyesi Mehmet ALEGÖZ</v>
      </c>
      <c r="AB25" s="89" t="str">
        <f t="shared" ref="AB25:AB29" si="12">IF(VLOOKUP(Y25,dersler,5,FALSE)&lt;&gt;0,VLOOKUP(Y25,dersler,5,FALSE),"")</f>
        <v>END-D4</v>
      </c>
    </row>
    <row r="26" spans="2:28">
      <c r="B26" s="114"/>
      <c r="C26" s="9">
        <v>0.79166666666666696</v>
      </c>
      <c r="D26" s="4">
        <v>0.82291666666666696</v>
      </c>
      <c r="E26" s="45"/>
      <c r="F26" s="46"/>
      <c r="G26" s="47"/>
      <c r="H26" s="27"/>
      <c r="I26" s="9">
        <v>0.79166666666666696</v>
      </c>
      <c r="J26" s="72"/>
      <c r="K26" s="73"/>
      <c r="L26" s="72"/>
      <c r="M26" s="46"/>
      <c r="N26" s="8">
        <v>0.79166666666666696</v>
      </c>
      <c r="O26" s="72"/>
      <c r="P26" s="73"/>
      <c r="Q26" s="72"/>
      <c r="R26" s="46"/>
      <c r="S26" s="9">
        <v>0.79166666666666696</v>
      </c>
      <c r="T26" s="72"/>
      <c r="U26" s="73"/>
      <c r="V26" s="72"/>
      <c r="W26" s="46"/>
      <c r="Y26" s="89" t="s">
        <v>68</v>
      </c>
      <c r="Z26" s="90" t="str">
        <f>VLOOKUP(Y26,dersler,2,FALSE)</f>
        <v xml:space="preserve">Production And Operations Planning I </v>
      </c>
      <c r="AA26" s="90" t="str">
        <f t="shared" si="11"/>
        <v>Dr. Öğr. Üyesi Emine AKYOL ÖZER</v>
      </c>
      <c r="AB26" s="89" t="str">
        <f t="shared" si="12"/>
        <v>END-D2</v>
      </c>
    </row>
    <row r="27" spans="2:28" ht="12.75" customHeight="1">
      <c r="B27" s="115" t="s">
        <v>2</v>
      </c>
      <c r="C27" s="10">
        <v>0.33333333333333331</v>
      </c>
      <c r="D27" s="2">
        <v>0.36458333333333331</v>
      </c>
      <c r="E27" s="48"/>
      <c r="F27" s="49"/>
      <c r="G27" s="50"/>
      <c r="H27" s="18"/>
      <c r="I27" s="10">
        <v>0.33333333333333331</v>
      </c>
      <c r="J27" s="74"/>
      <c r="K27" s="75"/>
      <c r="L27" s="74"/>
      <c r="M27" s="49"/>
      <c r="N27" s="10">
        <v>0.33333333333333331</v>
      </c>
      <c r="O27" s="74"/>
      <c r="P27" s="75"/>
      <c r="Q27" s="74"/>
      <c r="R27" s="49"/>
      <c r="S27" s="10">
        <v>0.33333333333333331</v>
      </c>
      <c r="T27" s="74"/>
      <c r="U27" s="75"/>
      <c r="W27" s="49"/>
      <c r="Y27" s="89" t="s">
        <v>109</v>
      </c>
      <c r="Z27" s="90" t="str">
        <f t="shared" ref="Z27" si="13">VLOOKUP(Y27,dersler,2,FALSE)</f>
        <v>Mühendislik Istatistiği A</v>
      </c>
      <c r="AA27" s="90" t="str">
        <f t="shared" ref="AA27" si="14">VLOOKUP(Y27,dersler,3,FALSE)</f>
        <v>Dr. Öğr. Üyesi Leman Esra DOLGUN</v>
      </c>
      <c r="AB27" s="89" t="str">
        <f t="shared" ref="AB27" si="15">IF(VLOOKUP(Y27,dersler,5,FALSE)&lt;&gt;0,VLOOKUP(Y27,dersler,5,FALSE),"")</f>
        <v>END-D3</v>
      </c>
    </row>
    <row r="28" spans="2:28">
      <c r="B28" s="116"/>
      <c r="C28" s="11">
        <v>0.375</v>
      </c>
      <c r="D28" s="3">
        <v>0.40625</v>
      </c>
      <c r="E28" s="34" t="s">
        <v>34</v>
      </c>
      <c r="F28" s="35" t="str">
        <f>IF(VLOOKUP(E28,dersler,5,FALSE)&lt;&gt;0,RIGHT(VLOOKUP(E28,dersler,5,FALSE),2),"")</f>
        <v>D2</v>
      </c>
      <c r="G28" s="36"/>
      <c r="H28" s="20"/>
      <c r="I28" s="11">
        <v>0.375</v>
      </c>
      <c r="J28" s="62"/>
      <c r="K28" s="63"/>
      <c r="L28" s="62"/>
      <c r="M28" s="35"/>
      <c r="N28" s="11">
        <v>0.375</v>
      </c>
      <c r="O28" s="64"/>
      <c r="P28" s="63"/>
      <c r="Q28" s="62"/>
      <c r="R28" s="63"/>
      <c r="S28" s="11">
        <v>0.375</v>
      </c>
      <c r="T28" s="77"/>
      <c r="U28" s="63"/>
      <c r="V28" s="64"/>
      <c r="W28" s="35"/>
      <c r="Y28" s="89" t="s">
        <v>110</v>
      </c>
      <c r="Z28" s="90" t="str">
        <f t="shared" si="10"/>
        <v>Mühendislik Istatistiği B</v>
      </c>
      <c r="AA28" s="90" t="str">
        <f t="shared" si="11"/>
        <v>Prof. Dr.Nihal Erginel</v>
      </c>
      <c r="AB28" s="89" t="str">
        <f t="shared" si="12"/>
        <v>END-D4</v>
      </c>
    </row>
    <row r="29" spans="2:28">
      <c r="B29" s="116"/>
      <c r="C29" s="11">
        <v>0.41666666666666702</v>
      </c>
      <c r="D29" s="3">
        <v>0.44791666666666702</v>
      </c>
      <c r="E29" s="34" t="s">
        <v>34</v>
      </c>
      <c r="F29" s="35" t="str">
        <f>IF(VLOOKUP(E29,dersler,5,FALSE)&lt;&gt;0,RIGHT(VLOOKUP(E29,dersler,5,FALSE),2),"")</f>
        <v>D2</v>
      </c>
      <c r="G29" s="36"/>
      <c r="H29" s="20"/>
      <c r="I29" s="11">
        <v>0.41666666666666702</v>
      </c>
      <c r="J29" s="62"/>
      <c r="K29" s="63"/>
      <c r="L29" s="62"/>
      <c r="M29" s="35"/>
      <c r="N29" s="11">
        <v>0.41666666666666702</v>
      </c>
      <c r="O29" s="64"/>
      <c r="P29" s="63"/>
      <c r="Q29" s="77" t="s">
        <v>144</v>
      </c>
      <c r="R29" s="42" t="str">
        <f>IF(VLOOKUP(Q29,dersler,5,FALSE)&lt;&gt;0,RIGHT(VLOOKUP(Q29,dersler,5,FALSE),2),"")</f>
        <v>D4</v>
      </c>
      <c r="S29" s="11">
        <v>0.41666666666666702</v>
      </c>
      <c r="T29" s="77" t="s">
        <v>50</v>
      </c>
      <c r="U29" s="42" t="str">
        <f>IF(VLOOKUP(T29,dersler,5,FALSE)&lt;&gt;0,RIGHT(VLOOKUP(T29,dersler,5,FALSE),2),"")</f>
        <v>D5</v>
      </c>
      <c r="V29" s="79" t="s">
        <v>127</v>
      </c>
      <c r="W29" s="42" t="str">
        <f>IF(VLOOKUP(V29,dersler,5,FALSE)&lt;&gt;0,RIGHT(VLOOKUP(V29,dersler,5,FALSE),2),"")</f>
        <v>D6</v>
      </c>
      <c r="Y29" s="89" t="s">
        <v>141</v>
      </c>
      <c r="Z29" s="90" t="str">
        <f t="shared" si="10"/>
        <v>Engineering Economics</v>
      </c>
      <c r="AA29" s="90" t="str">
        <f t="shared" si="11"/>
        <v>Doç. Dr. Haluk YAPICIOĞLU</v>
      </c>
      <c r="AB29" s="89" t="str">
        <f t="shared" si="12"/>
        <v>END-D2</v>
      </c>
    </row>
    <row r="30" spans="2:28">
      <c r="B30" s="116"/>
      <c r="C30" s="11">
        <v>0.45833333333333298</v>
      </c>
      <c r="D30" s="3">
        <v>0.48958333333333298</v>
      </c>
      <c r="E30" s="34" t="s">
        <v>88</v>
      </c>
      <c r="F30" s="35" t="str">
        <f>IF(VLOOKUP(E30,dersler,5,FALSE)&lt;&gt;0,RIGHT(VLOOKUP(E30,dersler,5,FALSE),2),"")</f>
        <v>D1</v>
      </c>
      <c r="G30" s="36"/>
      <c r="H30" s="20"/>
      <c r="I30" s="11">
        <v>0.45833333333333298</v>
      </c>
      <c r="J30" s="69" t="s">
        <v>61</v>
      </c>
      <c r="K30" s="42" t="str">
        <f>IF(VLOOKUP(J30,dersler,5,FALSE)&lt;&gt;0,RIGHT(VLOOKUP(J30,dersler,5,FALSE),2),"")</f>
        <v>D2</v>
      </c>
      <c r="L30" s="69" t="s">
        <v>60</v>
      </c>
      <c r="M30" s="42" t="str">
        <f>IF(VLOOKUP(L30,dersler,5,FALSE)&lt;&gt;0,RIGHT(VLOOKUP(L30,dersler,5,FALSE),2),"")</f>
        <v>D1</v>
      </c>
      <c r="N30" s="11">
        <v>0.45833333333333298</v>
      </c>
      <c r="O30" s="64"/>
      <c r="P30" s="63"/>
      <c r="Q30" s="77" t="s">
        <v>144</v>
      </c>
      <c r="R30" s="42" t="str">
        <f>IF(VLOOKUP(Q30,dersler,5,FALSE)&lt;&gt;0,RIGHT(VLOOKUP(Q30,dersler,5,FALSE),2),"")</f>
        <v>D4</v>
      </c>
      <c r="S30" s="11">
        <v>0.45833333333333298</v>
      </c>
      <c r="T30" s="77" t="s">
        <v>50</v>
      </c>
      <c r="U30" s="42" t="str">
        <f>IF(VLOOKUP(T30,dersler,5,FALSE)&lt;&gt;0,RIGHT(VLOOKUP(T30,dersler,5,FALSE),2),"")</f>
        <v>D5</v>
      </c>
      <c r="V30" s="79" t="s">
        <v>127</v>
      </c>
      <c r="W30" s="42" t="str">
        <f>IF(VLOOKUP(V30,dersler,5,FALSE)&lt;&gt;0,RIGHT(VLOOKUP(V30,dersler,5,FALSE),2),"")</f>
        <v>D6</v>
      </c>
      <c r="Y30" s="89" t="s">
        <v>142</v>
      </c>
      <c r="Z30" s="90" t="str">
        <f t="shared" ref="Z30" si="16">VLOOKUP(Y30,dersler,2,FALSE)</f>
        <v>Engineering Economics</v>
      </c>
      <c r="AA30" s="90" t="str">
        <f t="shared" ref="AA30" si="17">VLOOKUP(Y30,dersler,3,FALSE)</f>
        <v>Dr. Öğr. Üyesi Müge ACAR</v>
      </c>
      <c r="AB30" s="89" t="str">
        <f t="shared" ref="AB30" si="18">IF(VLOOKUP(Y30,dersler,5,FALSE)&lt;&gt;0,VLOOKUP(Y30,dersler,5,FALSE),"")</f>
        <v>END-D3</v>
      </c>
    </row>
    <row r="31" spans="2:28">
      <c r="B31" s="116"/>
      <c r="C31" s="11">
        <v>0.5</v>
      </c>
      <c r="D31" s="3">
        <v>0.53125</v>
      </c>
      <c r="E31" s="34" t="s">
        <v>88</v>
      </c>
      <c r="F31" s="35" t="str">
        <f>IF(VLOOKUP(E31,dersler,5,FALSE)&lt;&gt;0,RIGHT(VLOOKUP(E31,dersler,5,FALSE),2),"")</f>
        <v>D1</v>
      </c>
      <c r="G31" s="36"/>
      <c r="H31" s="20"/>
      <c r="I31" s="11">
        <v>0.5</v>
      </c>
      <c r="J31" s="69" t="s">
        <v>61</v>
      </c>
      <c r="K31" s="42" t="str">
        <f>IF(VLOOKUP(J31,dersler,5,FALSE)&lt;&gt;0,RIGHT(VLOOKUP(J31,dersler,5,FALSE),2),"")</f>
        <v>D2</v>
      </c>
      <c r="L31" s="69" t="s">
        <v>60</v>
      </c>
      <c r="M31" s="42" t="str">
        <f>IF(VLOOKUP(L31,dersler,5,FALSE)&lt;&gt;0,RIGHT(VLOOKUP(L31,dersler,5,FALSE),2),"")</f>
        <v>D1</v>
      </c>
      <c r="N31" s="11">
        <v>0.5</v>
      </c>
      <c r="O31" s="64"/>
      <c r="P31" s="63"/>
      <c r="Q31" s="77" t="s">
        <v>144</v>
      </c>
      <c r="R31" s="42" t="str">
        <f>IF(VLOOKUP(Q31,dersler,5,FALSE)&lt;&gt;0,RIGHT(VLOOKUP(Q31,dersler,5,FALSE),2),"")</f>
        <v>D4</v>
      </c>
      <c r="S31" s="11">
        <v>0.5</v>
      </c>
      <c r="T31" s="77" t="s">
        <v>50</v>
      </c>
      <c r="U31" s="42" t="str">
        <f>IF(VLOOKUP(T31,dersler,5,FALSE)&lt;&gt;0,RIGHT(VLOOKUP(T31,dersler,5,FALSE),2),"")</f>
        <v>D5</v>
      </c>
      <c r="V31" s="79" t="s">
        <v>127</v>
      </c>
      <c r="W31" s="42" t="str">
        <f>IF(VLOOKUP(V31,dersler,5,FALSE)&lt;&gt;0,RIGHT(VLOOKUP(V31,dersler,5,FALSE),2),"")</f>
        <v>D6</v>
      </c>
      <c r="Y31" s="89" t="s">
        <v>13</v>
      </c>
      <c r="Z31" s="90" t="str">
        <f t="shared" ref="Z31:Z34" si="19">VLOOKUP(Y31,dersler,2,FALSE)</f>
        <v xml:space="preserve">Müh. Mat. Programlama Modelleri </v>
      </c>
      <c r="AA31" s="90" t="str">
        <f>VLOOKUP(Y31,dersler,3,FALSE)</f>
        <v>Dr. Öğr. Üyesi Nergiz KASIMBEYLİ</v>
      </c>
      <c r="AB31" s="89" t="str">
        <f t="shared" ref="AB31" si="20">IF(VLOOKUP(Y31,dersler,5,FALSE)&lt;&gt;0,VLOOKUP(Y31,dersler,5,FALSE),"")</f>
        <v>END-D4</v>
      </c>
    </row>
    <row r="32" spans="2:28">
      <c r="B32" s="116"/>
      <c r="C32" s="11">
        <v>0.54166666666666596</v>
      </c>
      <c r="D32" s="3">
        <v>0.57291666666666596</v>
      </c>
      <c r="E32" s="52"/>
      <c r="F32" s="35"/>
      <c r="G32" s="36"/>
      <c r="H32" s="20"/>
      <c r="I32" s="11">
        <v>0.54166666666666596</v>
      </c>
      <c r="J32" s="62"/>
      <c r="K32" s="63"/>
      <c r="L32" s="62"/>
      <c r="M32" s="63"/>
      <c r="N32" s="11">
        <v>0.54166666666666596</v>
      </c>
      <c r="O32" s="64"/>
      <c r="P32" s="63"/>
      <c r="Q32" s="64"/>
      <c r="R32" s="35"/>
      <c r="S32" s="11">
        <v>0.54166666666666596</v>
      </c>
      <c r="T32" s="77"/>
      <c r="U32" s="42"/>
      <c r="V32" s="64"/>
      <c r="W32" s="35"/>
      <c r="Y32" s="89" t="s">
        <v>86</v>
      </c>
      <c r="Z32" s="90" t="str">
        <f t="shared" si="19"/>
        <v>Risk Değerlendirme ve Tehlike Analiz Teknikleri</v>
      </c>
      <c r="AA32" s="90" t="str">
        <f>VLOOKUP(Y32,dersler,3,FALSE)</f>
        <v>Dr. Öğr. Üyesi Şura TOPTANCI</v>
      </c>
      <c r="AB32" s="89" t="str">
        <f>IF(VLOOKUP(Y32,dersler,5,FALSE)&lt;&gt;0,VLOOKUP(Y32,dersler,5,FALSE),"")</f>
        <v>END-D5</v>
      </c>
    </row>
    <row r="33" spans="2:28">
      <c r="B33" s="116"/>
      <c r="C33" s="11">
        <v>0.58333333333333304</v>
      </c>
      <c r="D33" s="3">
        <v>0.61458333333333304</v>
      </c>
      <c r="E33" s="52"/>
      <c r="F33" s="87"/>
      <c r="G33" s="36"/>
      <c r="H33" s="20"/>
      <c r="I33" s="11">
        <v>0.58333333333333304</v>
      </c>
      <c r="J33" s="62" t="s">
        <v>69</v>
      </c>
      <c r="K33" s="42" t="str">
        <f>IF(VLOOKUP(J33,dersler,5,FALSE)&lt;&gt;0,RIGHT(VLOOKUP(J33,dersler,5,FALSE),2),"")</f>
        <v>D1</v>
      </c>
      <c r="L33" s="64"/>
      <c r="M33" s="35"/>
      <c r="N33" s="11">
        <v>0.58333333333333304</v>
      </c>
      <c r="O33" s="62" t="s">
        <v>64</v>
      </c>
      <c r="P33" s="42" t="str">
        <f>IF(VLOOKUP(O33,dersler,5,FALSE)&lt;&gt;0,RIGHT(VLOOKUP(O33,dersler,5,FALSE),3),"")</f>
        <v>226</v>
      </c>
      <c r="Q33" s="64"/>
      <c r="R33" s="35"/>
      <c r="S33" s="11">
        <v>0.58333333333333304</v>
      </c>
      <c r="T33" s="77" t="s">
        <v>121</v>
      </c>
      <c r="U33" s="42" t="str">
        <f>IF(VLOOKUP(T33,dersler,5,FALSE)&lt;&gt;0,RIGHT(VLOOKUP(T33,dersler,5,FALSE),2),"")</f>
        <v>D2</v>
      </c>
      <c r="V33" s="77" t="s">
        <v>19</v>
      </c>
      <c r="W33" s="42" t="str">
        <f>IF(VLOOKUP(V33,dersler,5,FALSE)&lt;&gt;0,RIGHT(VLOOKUP(V33,dersler,5,FALSE),2),"")</f>
        <v>D5</v>
      </c>
      <c r="Y33" s="89" t="s">
        <v>50</v>
      </c>
      <c r="Z33" s="90" t="str">
        <f t="shared" si="19"/>
        <v>Decision Analysis</v>
      </c>
      <c r="AA33" s="90" t="str">
        <f>VLOOKUP(Y33,dersler,3,FALSE)</f>
        <v>Dr. Öğr. Üyesi Şura TOPTANCI</v>
      </c>
      <c r="AB33" s="89" t="str">
        <f>IF(VLOOKUP(Y33,dersler,5,FALSE)&lt;&gt;0,VLOOKUP(Y33,dersler,5,FALSE),"")</f>
        <v>END-D5</v>
      </c>
    </row>
    <row r="34" spans="2:28">
      <c r="B34" s="116"/>
      <c r="C34" s="11">
        <v>0.625</v>
      </c>
      <c r="D34" s="3">
        <v>0.65625</v>
      </c>
      <c r="E34" s="52"/>
      <c r="F34" s="87"/>
      <c r="G34" s="36"/>
      <c r="H34" s="20"/>
      <c r="I34" s="11">
        <v>0.625</v>
      </c>
      <c r="J34" s="62" t="s">
        <v>69</v>
      </c>
      <c r="K34" s="42" t="str">
        <f>IF(VLOOKUP(J34,dersler,5,FALSE)&lt;&gt;0,RIGHT(VLOOKUP(J34,dersler,5,FALSE),2),"")</f>
        <v>D1</v>
      </c>
      <c r="L34" s="64"/>
      <c r="M34" s="35"/>
      <c r="N34" s="11">
        <v>0.625</v>
      </c>
      <c r="O34" s="62" t="s">
        <v>64</v>
      </c>
      <c r="P34" s="42" t="str">
        <f>IF(VLOOKUP(O34,dersler,5,FALSE)&lt;&gt;0,RIGHT(VLOOKUP(O34,dersler,5,FALSE),3),"")</f>
        <v>226</v>
      </c>
      <c r="Q34" s="64"/>
      <c r="R34" s="35"/>
      <c r="S34" s="11">
        <v>0.625</v>
      </c>
      <c r="T34" s="77" t="s">
        <v>121</v>
      </c>
      <c r="U34" s="42" t="str">
        <f>IF(VLOOKUP(T34,dersler,5,FALSE)&lt;&gt;0,RIGHT(VLOOKUP(T34,dersler,5,FALSE),2),"")</f>
        <v>D2</v>
      </c>
      <c r="V34" s="77" t="s">
        <v>19</v>
      </c>
      <c r="W34" s="42" t="str">
        <f>IF(VLOOKUP(V34,dersler,5,FALSE)&lt;&gt;0,RIGHT(VLOOKUP(V34,dersler,5,FALSE),2),"")</f>
        <v>D5</v>
      </c>
      <c r="Y34" s="89" t="s">
        <v>126</v>
      </c>
      <c r="Z34" s="90" t="str">
        <f t="shared" si="19"/>
        <v>Energy Systems Planning</v>
      </c>
      <c r="AA34" s="90" t="str">
        <f>VLOOKUP(Y34,dersler,3,FALSE)</f>
        <v>Dr. Öğr. Üyesi Zeynep İdil ERZURUM ÇİÇEK</v>
      </c>
      <c r="AB34" s="89" t="str">
        <f>IF(VLOOKUP(Y34,dersler,5,FALSE)&lt;&gt;0,VLOOKUP(Y34,dersler,5,FALSE),"")</f>
        <v>END-D2</v>
      </c>
    </row>
    <row r="35" spans="2:28">
      <c r="B35" s="116"/>
      <c r="C35" s="11">
        <v>0.66666666666666596</v>
      </c>
      <c r="D35" s="3">
        <v>0.69791666666666596</v>
      </c>
      <c r="E35" s="34" t="s">
        <v>136</v>
      </c>
      <c r="F35" s="35" t="str">
        <f>IF(VLOOKUP(E35,dersler,5,FALSE)&lt;&gt;0,RIGHT(VLOOKUP(E35,dersler,5,FALSE),5),"")</f>
        <v/>
      </c>
      <c r="G35" s="36"/>
      <c r="H35" s="20"/>
      <c r="I35" s="11">
        <v>0.66666666666666596</v>
      </c>
      <c r="J35" s="62" t="s">
        <v>69</v>
      </c>
      <c r="K35" s="42" t="str">
        <f>IF(VLOOKUP(J35,dersler,5,FALSE)&lt;&gt;0,RIGHT(VLOOKUP(J35,dersler,5,FALSE),2),"")</f>
        <v>D1</v>
      </c>
      <c r="L35" s="64"/>
      <c r="M35" s="35"/>
      <c r="N35" s="11">
        <v>0.66666666666666596</v>
      </c>
      <c r="O35" s="62" t="s">
        <v>64</v>
      </c>
      <c r="P35" s="42" t="str">
        <f>IF(VLOOKUP(O35,dersler,5,FALSE)&lt;&gt;0,RIGHT(VLOOKUP(O35,dersler,5,FALSE),3),"")</f>
        <v>226</v>
      </c>
      <c r="Q35" s="64"/>
      <c r="R35" s="35"/>
      <c r="S35" s="11">
        <v>0.66666666666666596</v>
      </c>
      <c r="T35" s="77" t="s">
        <v>121</v>
      </c>
      <c r="U35" s="42" t="str">
        <f>IF(VLOOKUP(T35,dersler,5,FALSE)&lt;&gt;0,RIGHT(VLOOKUP(T35,dersler,5,FALSE),2),"")</f>
        <v>D2</v>
      </c>
      <c r="V35" s="77" t="s">
        <v>19</v>
      </c>
      <c r="W35" s="42" t="str">
        <f>IF(VLOOKUP(V35,dersler,5,FALSE)&lt;&gt;0,RIGHT(VLOOKUP(V35,dersler,5,FALSE),2),"")</f>
        <v>D5</v>
      </c>
      <c r="Y35" s="32" t="s">
        <v>11</v>
      </c>
      <c r="Z35" s="85"/>
      <c r="AA35" s="85" t="s">
        <v>15</v>
      </c>
      <c r="AB35" s="32" t="s">
        <v>24</v>
      </c>
    </row>
    <row r="36" spans="2:28">
      <c r="B36" s="116"/>
      <c r="C36" s="11">
        <v>0.70833333333333304</v>
      </c>
      <c r="D36" s="3">
        <v>0.73958333333333304</v>
      </c>
      <c r="E36" s="34" t="s">
        <v>136</v>
      </c>
      <c r="F36" s="35" t="str">
        <f>IF(VLOOKUP(E36,dersler,5,FALSE)&lt;&gt;0,RIGHT(VLOOKUP(E36,dersler,5,FALSE),5),"")</f>
        <v/>
      </c>
      <c r="G36" s="36"/>
      <c r="H36" s="20"/>
      <c r="I36" s="11">
        <v>0.70833333333333304</v>
      </c>
      <c r="J36" s="64"/>
      <c r="K36" s="63"/>
      <c r="L36" s="64"/>
      <c r="M36" s="35"/>
      <c r="N36" s="11">
        <v>0.70833333333333304</v>
      </c>
      <c r="O36" s="64"/>
      <c r="P36" s="63"/>
      <c r="Q36" s="64"/>
      <c r="R36" s="35"/>
      <c r="S36" s="11">
        <v>0.70833333333333304</v>
      </c>
      <c r="T36" s="77"/>
      <c r="U36" s="63"/>
      <c r="V36" s="64"/>
      <c r="W36" s="35"/>
      <c r="Y36" s="89" t="s">
        <v>40</v>
      </c>
      <c r="Z36" s="90" t="str">
        <f t="shared" ref="Z36:Z37" si="21">VLOOKUP(Y36,dersler,2,FALSE)</f>
        <v>İş Hukuku</v>
      </c>
      <c r="AA36" s="90" t="str">
        <f t="shared" ref="AA36:AA37" si="22">VLOOKUP(Y36,dersler,3,FALSE)</f>
        <v xml:space="preserve">Av. Dr. Barış Günaydın </v>
      </c>
      <c r="AB36" s="89" t="str">
        <f t="shared" ref="AB36:AB37" si="23">IF(VLOOKUP(Y36,dersler,5,FALSE)&lt;&gt;0,VLOOKUP(Y36,dersler,5,FALSE),"")</f>
        <v>END-D2</v>
      </c>
    </row>
    <row r="37" spans="2:28">
      <c r="B37" s="116"/>
      <c r="C37" s="11">
        <v>0.75</v>
      </c>
      <c r="D37" s="3">
        <v>0.78125</v>
      </c>
      <c r="E37" s="52"/>
      <c r="F37" s="87"/>
      <c r="G37" s="36"/>
      <c r="H37" s="20"/>
      <c r="I37" s="11">
        <v>0.75</v>
      </c>
      <c r="J37" s="64"/>
      <c r="K37" s="63"/>
      <c r="L37" s="64"/>
      <c r="M37" s="35"/>
      <c r="N37" s="11">
        <v>0.75</v>
      </c>
      <c r="O37" s="64"/>
      <c r="P37" s="63"/>
      <c r="Q37" s="64"/>
      <c r="R37" s="35"/>
      <c r="S37" s="11">
        <v>0.75</v>
      </c>
      <c r="T37" s="77"/>
      <c r="U37" s="63"/>
      <c r="V37" s="64"/>
      <c r="W37" s="35"/>
      <c r="Y37" s="89" t="s">
        <v>41</v>
      </c>
      <c r="Z37" s="90" t="str">
        <f t="shared" si="21"/>
        <v>Kalite Kontrolü</v>
      </c>
      <c r="AA37" s="90" t="str">
        <f t="shared" si="22"/>
        <v>Prof. Dr.Nihal Erginel</v>
      </c>
      <c r="AB37" s="89" t="str">
        <f t="shared" si="23"/>
        <v>END-D1</v>
      </c>
    </row>
    <row r="38" spans="2:28">
      <c r="B38" s="117"/>
      <c r="C38" s="12">
        <v>0.79166666666666696</v>
      </c>
      <c r="D38" s="4">
        <v>0.82291666666666696</v>
      </c>
      <c r="E38" s="53"/>
      <c r="F38" s="37"/>
      <c r="G38" s="38"/>
      <c r="H38" s="21"/>
      <c r="I38" s="12">
        <v>0.79166666666666696</v>
      </c>
      <c r="J38" s="65"/>
      <c r="K38" s="66"/>
      <c r="L38" s="65"/>
      <c r="M38" s="37"/>
      <c r="N38" s="12">
        <v>0.79166666666666696</v>
      </c>
      <c r="O38" s="65"/>
      <c r="P38" s="66"/>
      <c r="Q38" s="65"/>
      <c r="R38" s="37"/>
      <c r="S38" s="12">
        <v>0.79166666666666696</v>
      </c>
      <c r="T38" s="80"/>
      <c r="U38" s="66"/>
      <c r="V38" s="65"/>
      <c r="W38" s="37"/>
      <c r="Y38" s="89" t="s">
        <v>46</v>
      </c>
      <c r="Z38" s="90" t="str">
        <f>VLOOKUP(Y38,dersler,2,FALSE)</f>
        <v xml:space="preserve">Mühendislik Seminerleri                   
</v>
      </c>
      <c r="AA38" s="90" t="str">
        <f>VLOOKUP(Y38,dersler,3,FALSE)</f>
        <v>Araş. Gör. Dr. Gürhan Ceylan</v>
      </c>
      <c r="AB38" s="89" t="str">
        <f>IF(VLOOKUP(Y38,dersler,5,FALSE)&lt;&gt;0,VLOOKUP(Y38,dersler,5,FALSE),"")</f>
        <v>END-D3</v>
      </c>
    </row>
    <row r="39" spans="2:28" ht="12.75" customHeight="1">
      <c r="B39" s="112" t="s">
        <v>3</v>
      </c>
      <c r="C39" s="7">
        <v>0.33333333333333331</v>
      </c>
      <c r="D39" s="2">
        <v>0.36458333333333331</v>
      </c>
      <c r="E39" s="39"/>
      <c r="F39" s="40"/>
      <c r="G39" s="41"/>
      <c r="H39" s="22"/>
      <c r="I39" s="7">
        <v>0.33333333333333331</v>
      </c>
      <c r="J39" s="67"/>
      <c r="K39" s="68"/>
      <c r="L39" s="67"/>
      <c r="M39" s="40"/>
      <c r="N39" s="8">
        <v>1.3333333333333299</v>
      </c>
      <c r="O39" s="67"/>
      <c r="P39" s="68"/>
      <c r="Q39" s="67"/>
      <c r="R39" s="40"/>
      <c r="S39" s="7">
        <v>0.33333333333333331</v>
      </c>
      <c r="T39" s="96"/>
      <c r="U39" s="97"/>
      <c r="V39" s="67"/>
      <c r="W39" s="40"/>
      <c r="Y39" s="89" t="s">
        <v>144</v>
      </c>
      <c r="Z39" s="90" t="str">
        <f>VLOOKUP(Y39,dersler,2,FALSE)</f>
        <v>Nonlinear Programming</v>
      </c>
      <c r="AA39" s="90" t="str">
        <f>VLOOKUP(Y39,dersler,3,FALSE)</f>
        <v>Dr. Öğr. Üyesi Gülçin DİNÇ YALÇIN</v>
      </c>
      <c r="AB39" s="89" t="str">
        <f t="shared" ref="AB39:AB43" si="24">IF(VLOOKUP(Y39,dersler,5,FALSE)&lt;&gt;0,VLOOKUP(Y39,dersler,5,FALSE),"")</f>
        <v>END-D4</v>
      </c>
    </row>
    <row r="40" spans="2:28">
      <c r="B40" s="113"/>
      <c r="C40" s="8">
        <v>0.375</v>
      </c>
      <c r="D40" s="3">
        <v>0.40625</v>
      </c>
      <c r="E40" s="54"/>
      <c r="F40" s="42"/>
      <c r="G40" s="71"/>
      <c r="H40" s="42"/>
      <c r="I40" s="8">
        <v>0.375</v>
      </c>
      <c r="J40" s="34" t="s">
        <v>65</v>
      </c>
      <c r="K40" s="42" t="str">
        <f>IF(VLOOKUP(J40,dersler,5,FALSE)&lt;&gt;0,RIGHT(VLOOKUP(J40,dersler,5,FALSE),2),"")</f>
        <v>D2</v>
      </c>
      <c r="L40" s="69"/>
      <c r="M40" s="42"/>
      <c r="N40" s="8">
        <v>1.375</v>
      </c>
      <c r="O40" s="71"/>
      <c r="P40" s="70"/>
      <c r="Q40" s="70"/>
      <c r="R40" s="42"/>
      <c r="S40" s="8">
        <v>0.375</v>
      </c>
      <c r="T40" s="77" t="s">
        <v>125</v>
      </c>
      <c r="U40" s="42" t="str">
        <f>IF(VLOOKUP(T40,dersler,5,FALSE)&lt;&gt;0,RIGHT(VLOOKUP(T40,dersler,5,FALSE),2),"")</f>
        <v>D4</v>
      </c>
      <c r="V40" s="71"/>
      <c r="W40" s="42"/>
      <c r="Y40" s="89" t="s">
        <v>14</v>
      </c>
      <c r="Z40" s="90" t="str">
        <f>VLOOKUP(Y40,dersler,2,FALSE)</f>
        <v>Logistics Management And Models</v>
      </c>
      <c r="AA40" s="90" t="str">
        <f>VLOOKUP(Y40,dersler,3,FALSE)</f>
        <v>Dr. Öğr. Üyesi Zühal KARTAL</v>
      </c>
      <c r="AB40" s="89" t="str">
        <f t="shared" si="24"/>
        <v>END-D3</v>
      </c>
    </row>
    <row r="41" spans="2:28">
      <c r="B41" s="113"/>
      <c r="C41" s="8">
        <v>0.41666666666666702</v>
      </c>
      <c r="D41" s="3">
        <v>0.44791666666666702</v>
      </c>
      <c r="E41" s="54"/>
      <c r="F41" s="42"/>
      <c r="G41" s="71"/>
      <c r="H41" s="42"/>
      <c r="I41" s="8">
        <v>0.41666666666666702</v>
      </c>
      <c r="J41" s="34" t="s">
        <v>65</v>
      </c>
      <c r="K41" s="42" t="str">
        <f>IF(VLOOKUP(J41,dersler,5,FALSE)&lt;&gt;0,RIGHT(VLOOKUP(J41,dersler,5,FALSE),2),"")</f>
        <v>D2</v>
      </c>
      <c r="L41" s="69"/>
      <c r="M41" s="42"/>
      <c r="N41" s="8">
        <v>1.4166666666666701</v>
      </c>
      <c r="O41" s="62" t="s">
        <v>109</v>
      </c>
      <c r="P41" s="42" t="str">
        <f>IF(VLOOKUP(O41,dersler,5,FALSE)&lt;&gt;0,RIGHT(VLOOKUP(O41,dersler,5,FALSE),2),"")</f>
        <v>D3</v>
      </c>
      <c r="Q41" s="62" t="s">
        <v>110</v>
      </c>
      <c r="R41" s="42" t="str">
        <f>IF(VLOOKUP(Q41,dersler,5,FALSE)&lt;&gt;0,RIGHT(VLOOKUP(Q41,dersler,5,FALSE),2),"")</f>
        <v>D4</v>
      </c>
      <c r="S41" s="8">
        <v>0.41666666666666702</v>
      </c>
      <c r="T41" s="77" t="s">
        <v>125</v>
      </c>
      <c r="U41" s="42" t="str">
        <f>IF(VLOOKUP(T41,dersler,5,FALSE)&lt;&gt;0,RIGHT(VLOOKUP(T41,dersler,5,FALSE),2),"")</f>
        <v>D4</v>
      </c>
      <c r="V41" s="77" t="s">
        <v>128</v>
      </c>
      <c r="W41" s="42" t="str">
        <f>IF(VLOOKUP(V41,dersler,5,FALSE)&lt;&gt;0,RIGHT(VLOOKUP(V41,dersler,5,FALSE),2),"")</f>
        <v>D3</v>
      </c>
      <c r="Y41" s="89" t="s">
        <v>72</v>
      </c>
      <c r="Z41" s="90" t="str">
        <f t="shared" ref="Z41" si="25">VLOOKUP(Y41,dersler,2,FALSE)</f>
        <v>Veri Bilimine Giriş</v>
      </c>
      <c r="AA41" s="90" t="str">
        <f t="shared" ref="AA41" si="26">VLOOKUP(Y41,dersler,3,FALSE)</f>
        <v>Dr. Öğr. Üyesi  Zeliha ERGÜL AYDIN</v>
      </c>
      <c r="AB41" s="89" t="str">
        <f t="shared" si="24"/>
        <v>END-226</v>
      </c>
    </row>
    <row r="42" spans="2:28">
      <c r="B42" s="113"/>
      <c r="C42" s="8">
        <v>0.45833333333333298</v>
      </c>
      <c r="D42" s="3">
        <v>0.48958333333333298</v>
      </c>
      <c r="E42" s="54"/>
      <c r="F42" s="42"/>
      <c r="G42" s="71"/>
      <c r="H42" s="42"/>
      <c r="I42" s="8">
        <v>0.45833333333333298</v>
      </c>
      <c r="J42" s="34" t="s">
        <v>65</v>
      </c>
      <c r="K42" s="42" t="str">
        <f>IF(VLOOKUP(J42,dersler,5,FALSE)&lt;&gt;0,RIGHT(VLOOKUP(J42,dersler,5,FALSE),2),"")</f>
        <v>D2</v>
      </c>
      <c r="L42" s="71"/>
      <c r="M42" s="42"/>
      <c r="N42" s="8">
        <v>1.4583333333333299</v>
      </c>
      <c r="O42" s="62" t="s">
        <v>109</v>
      </c>
      <c r="P42" s="42" t="str">
        <f>IF(VLOOKUP(O42,dersler,5,FALSE)&lt;&gt;0,RIGHT(VLOOKUP(O42,dersler,5,FALSE),2),"")</f>
        <v>D3</v>
      </c>
      <c r="Q42" s="62" t="s">
        <v>110</v>
      </c>
      <c r="R42" s="42" t="str">
        <f>IF(VLOOKUP(Q42,dersler,5,FALSE)&lt;&gt;0,RIGHT(VLOOKUP(Q42,dersler,5,FALSE),2),"")</f>
        <v>D4</v>
      </c>
      <c r="S42" s="8">
        <v>0.45833333333333298</v>
      </c>
      <c r="T42" s="77" t="s">
        <v>125</v>
      </c>
      <c r="U42" s="42" t="str">
        <f>IF(VLOOKUP(T42,dersler,5,FALSE)&lt;&gt;0,RIGHT(VLOOKUP(T42,dersler,5,FALSE),2),"")</f>
        <v>D4</v>
      </c>
      <c r="V42" s="77" t="s">
        <v>128</v>
      </c>
      <c r="W42" s="42" t="str">
        <f>IF(VLOOKUP(V42,dersler,5,FALSE)&lt;&gt;0,RIGHT(VLOOKUP(V42,dersler,5,FALSE),2),"")</f>
        <v>D3</v>
      </c>
      <c r="Y42" s="89" t="s">
        <v>121</v>
      </c>
      <c r="Z42" s="90" t="str">
        <f>VLOOKUP(Y42,dersler,2,FALSE)</f>
        <v xml:space="preserve">Introduction To Metaheuristic Optimization </v>
      </c>
      <c r="AA42" s="90" t="str">
        <f>VLOOKUP(Y42,dersler,3,FALSE)</f>
        <v>Dr. Öğr. Üyesi Emine AKYOL ÖZER</v>
      </c>
      <c r="AB42" s="89" t="str">
        <f t="shared" si="24"/>
        <v>END-D2</v>
      </c>
    </row>
    <row r="43" spans="2:28">
      <c r="B43" s="113"/>
      <c r="C43" s="8">
        <v>0.5</v>
      </c>
      <c r="D43" s="3">
        <v>0.53125</v>
      </c>
      <c r="E43" s="54"/>
      <c r="F43" s="42"/>
      <c r="G43" s="71"/>
      <c r="H43" s="42"/>
      <c r="I43" s="8">
        <v>0.5</v>
      </c>
      <c r="J43" s="71"/>
      <c r="K43" s="70"/>
      <c r="L43" s="71"/>
      <c r="M43" s="42"/>
      <c r="N43" s="8">
        <v>1.5</v>
      </c>
      <c r="O43" s="62" t="s">
        <v>109</v>
      </c>
      <c r="P43" s="42" t="str">
        <f>IF(VLOOKUP(O43,dersler,5,FALSE)&lt;&gt;0,RIGHT(VLOOKUP(O43,dersler,5,FALSE),2),"")</f>
        <v>D3</v>
      </c>
      <c r="Q43" s="62" t="s">
        <v>110</v>
      </c>
      <c r="R43" s="42" t="str">
        <f>IF(VLOOKUP(Q43,dersler,5,FALSE)&lt;&gt;0,RIGHT(VLOOKUP(Q43,dersler,5,FALSE),2),"")</f>
        <v>D4</v>
      </c>
      <c r="S43" s="8">
        <v>0.5</v>
      </c>
      <c r="T43" s="79"/>
      <c r="U43" s="70"/>
      <c r="V43" s="77" t="s">
        <v>128</v>
      </c>
      <c r="W43" s="42" t="str">
        <f>IF(VLOOKUP(V43,dersler,5,FALSE)&lt;&gt;0,RIGHT(VLOOKUP(V43,dersler,5,FALSE),2),"")</f>
        <v>D3</v>
      </c>
      <c r="Y43" s="89" t="s">
        <v>63</v>
      </c>
      <c r="Z43" s="90" t="str">
        <f t="shared" ref="Z43" si="27">VLOOKUP(Y43,dersler,2,FALSE)</f>
        <v>Yalın Düşünce Ve Yalın Üretim Yönetimi</v>
      </c>
      <c r="AA43" s="90" t="str">
        <f t="shared" ref="AA43" si="28">VLOOKUP(Y43,dersler,3,FALSE)</f>
        <v>Öğr. Gör. Dr. Orkun BAŞKAN</v>
      </c>
      <c r="AB43" s="89" t="str">
        <f t="shared" si="24"/>
        <v>END-D1</v>
      </c>
    </row>
    <row r="44" spans="2:28">
      <c r="B44" s="113"/>
      <c r="C44" s="8">
        <v>0.54166666666666596</v>
      </c>
      <c r="D44" s="3">
        <v>0.57291666666666596</v>
      </c>
      <c r="E44" s="54"/>
      <c r="F44" s="42"/>
      <c r="G44" s="43"/>
      <c r="H44" s="23"/>
      <c r="I44" s="8">
        <v>0.54166666666666596</v>
      </c>
      <c r="J44" s="69"/>
      <c r="K44" s="70"/>
      <c r="L44" s="69"/>
      <c r="M44" s="42"/>
      <c r="N44" s="8">
        <v>1.5416666666666701</v>
      </c>
      <c r="O44" s="71"/>
      <c r="P44" s="70"/>
      <c r="Q44" s="70"/>
      <c r="R44" s="42"/>
      <c r="S44" s="8">
        <v>0.54166666666666596</v>
      </c>
      <c r="T44" s="79"/>
      <c r="U44" s="70"/>
      <c r="V44" s="71"/>
      <c r="W44" s="42"/>
      <c r="Y44" s="89" t="s">
        <v>128</v>
      </c>
      <c r="Z44" s="90" t="str">
        <f t="shared" ref="Z44:Z49" si="29">VLOOKUP(Y44,dersler,2,FALSE)</f>
        <v xml:space="preserve">Tesis Planlamasi </v>
      </c>
      <c r="AA44" s="90" t="str">
        <f>VLOOKUP(Y44,dersler,3,FALSE)</f>
        <v>Doç. Dr. Nil ARAS</v>
      </c>
      <c r="AB44" s="89" t="str">
        <f t="shared" ref="AB44" si="30">IF(VLOOKUP(Y44,dersler,5,FALSE)&lt;&gt;0,VLOOKUP(Y44,dersler,5,FALSE),"")</f>
        <v>END-D3</v>
      </c>
    </row>
    <row r="45" spans="2:28">
      <c r="B45" s="113"/>
      <c r="C45" s="8">
        <v>0.58333333333333304</v>
      </c>
      <c r="D45" s="3">
        <v>0.61458333333333304</v>
      </c>
      <c r="E45" s="34" t="s">
        <v>138</v>
      </c>
      <c r="F45" s="42"/>
      <c r="G45" s="42"/>
      <c r="H45" s="23"/>
      <c r="I45" s="8">
        <v>0.58333333333333304</v>
      </c>
      <c r="J45" s="69" t="s">
        <v>61</v>
      </c>
      <c r="K45" s="42" t="str">
        <f>IF(VLOOKUP(J45,dersler,5,FALSE)&lt;&gt;0,RIGHT(VLOOKUP(J45,dersler,5,FALSE),2),"")</f>
        <v>D2</v>
      </c>
      <c r="L45" s="69" t="s">
        <v>60</v>
      </c>
      <c r="M45" s="42" t="str">
        <f>IF(VLOOKUP(L45,dersler,5,FALSE)&lt;&gt;0,RIGHT(VLOOKUP(L45,dersler,5,FALSE),2),"")</f>
        <v>D1</v>
      </c>
      <c r="N45" s="8">
        <v>1.5833333333333299</v>
      </c>
      <c r="O45" s="62" t="s">
        <v>62</v>
      </c>
      <c r="P45" s="42" t="str">
        <f>IF(VLOOKUP(O45,dersler,5,FALSE)&lt;&gt;0,RIGHT(VLOOKUP(O45,dersler,5,FALSE),2),"")</f>
        <v>D4</v>
      </c>
      <c r="Q45" s="70"/>
      <c r="R45" s="42"/>
      <c r="S45" s="8">
        <v>0.58333333333333304</v>
      </c>
      <c r="T45" s="86" t="s">
        <v>46</v>
      </c>
      <c r="U45" s="42" t="str">
        <f>IF(VLOOKUP(T45,dersler,5,FALSE)&lt;&gt;0,RIGHT(VLOOKUP(T45,dersler,5,FALSE),2),"")</f>
        <v>D3</v>
      </c>
      <c r="V45" s="71"/>
      <c r="W45" s="42"/>
      <c r="Y45" s="89" t="s">
        <v>127</v>
      </c>
      <c r="Z45" s="90" t="str">
        <f t="shared" si="29"/>
        <v>Queuing Models</v>
      </c>
      <c r="AA45" s="90" t="str">
        <f>VLOOKUP(Y45,dersler,3,FALSE)</f>
        <v>Dr. Öğr. Üyesi Müge ACAR</v>
      </c>
      <c r="AB45" s="89" t="str">
        <f t="shared" ref="AB45" si="31">IF(VLOOKUP(Y45,dersler,5,FALSE)&lt;&gt;0,VLOOKUP(Y45,dersler,5,FALSE),"")</f>
        <v>END-D6</v>
      </c>
    </row>
    <row r="46" spans="2:28">
      <c r="B46" s="113"/>
      <c r="C46" s="8">
        <v>0.625</v>
      </c>
      <c r="D46" s="3">
        <v>0.65625</v>
      </c>
      <c r="E46" s="34" t="s">
        <v>138</v>
      </c>
      <c r="F46" s="42"/>
      <c r="G46" s="42"/>
      <c r="H46" s="23"/>
      <c r="I46" s="8">
        <v>0.625</v>
      </c>
      <c r="J46" s="69" t="s">
        <v>61</v>
      </c>
      <c r="K46" s="42" t="str">
        <f>IF(VLOOKUP(J46,dersler,5,FALSE)&lt;&gt;0,RIGHT(VLOOKUP(J46,dersler,5,FALSE),2),"")</f>
        <v>D2</v>
      </c>
      <c r="L46" s="69" t="s">
        <v>60</v>
      </c>
      <c r="M46" s="42" t="str">
        <f>IF(VLOOKUP(L46,dersler,5,FALSE)&lt;&gt;0,RIGHT(VLOOKUP(L46,dersler,5,FALSE),2),"")</f>
        <v>D1</v>
      </c>
      <c r="N46" s="8">
        <v>1.625</v>
      </c>
      <c r="O46" s="62" t="s">
        <v>62</v>
      </c>
      <c r="P46" s="42" t="str">
        <f>IF(VLOOKUP(O46,dersler,5,FALSE)&lt;&gt;0,RIGHT(VLOOKUP(O46,dersler,5,FALSE),2),"")</f>
        <v>D4</v>
      </c>
      <c r="Q46" s="70"/>
      <c r="R46" s="42"/>
      <c r="S46" s="8">
        <v>0.625</v>
      </c>
      <c r="T46" s="86" t="s">
        <v>46</v>
      </c>
      <c r="U46" s="42" t="str">
        <f>IF(VLOOKUP(T46,dersler,5,FALSE)&lt;&gt;0,RIGHT(VLOOKUP(T46,dersler,5,FALSE),2),"")</f>
        <v>D3</v>
      </c>
      <c r="V46" s="71"/>
      <c r="W46" s="42"/>
      <c r="Y46" s="89" t="s">
        <v>153</v>
      </c>
      <c r="Z46" s="90" t="str">
        <f t="shared" si="29"/>
        <v>Üretim Sistemleri Analizi</v>
      </c>
      <c r="AA46" s="90" t="str">
        <f>VLOOKUP(Y46,dersler,3,FALSE)</f>
        <v>Öğr. Gör. Dr. Banu GÜNER</v>
      </c>
      <c r="AB46" s="89" t="str">
        <f>IF(VLOOKUP(Y46,dersler,5,FALSE)&lt;&gt;0,VLOOKUP(Y46,dersler,5,FALSE),"")</f>
        <v>END-D5</v>
      </c>
    </row>
    <row r="47" spans="2:28">
      <c r="B47" s="113"/>
      <c r="C47" s="8">
        <v>0.66666666666666596</v>
      </c>
      <c r="D47" s="3">
        <v>0.69791666666666596</v>
      </c>
      <c r="E47" s="34" t="s">
        <v>138</v>
      </c>
      <c r="F47" s="42"/>
      <c r="G47" s="42"/>
      <c r="H47" s="23"/>
      <c r="I47" s="8">
        <v>0.66666666666666596</v>
      </c>
      <c r="J47" s="71"/>
      <c r="K47" s="70"/>
      <c r="L47" s="71"/>
      <c r="M47" s="42"/>
      <c r="N47" s="8">
        <v>1.6666666666666701</v>
      </c>
      <c r="O47" s="62" t="s">
        <v>62</v>
      </c>
      <c r="P47" s="42" t="str">
        <f>IF(VLOOKUP(O47,dersler,5,FALSE)&lt;&gt;0,RIGHT(VLOOKUP(O47,dersler,5,FALSE),2),"")</f>
        <v>D4</v>
      </c>
      <c r="Q47" s="70"/>
      <c r="R47" s="42"/>
      <c r="S47" s="8">
        <v>0.66666666666666596</v>
      </c>
      <c r="T47" s="96"/>
      <c r="U47" s="97"/>
      <c r="V47" s="71"/>
      <c r="W47" s="42"/>
      <c r="Y47" s="89" t="s">
        <v>125</v>
      </c>
      <c r="Z47" s="90" t="str">
        <f t="shared" si="29"/>
        <v>Endüstriyel Vaka Analizleri</v>
      </c>
      <c r="AA47" s="90" t="str">
        <f>VLOOKUP(Y47,dersler,3,FALSE)</f>
        <v>Doç. Dr. Emre ÇİMEN</v>
      </c>
      <c r="AB47" s="89" t="str">
        <f>IF(VLOOKUP(Y47,dersler,5,FALSE)&lt;&gt;0,VLOOKUP(Y47,dersler,5,FALSE),"")</f>
        <v>END-D4</v>
      </c>
    </row>
    <row r="48" spans="2:28">
      <c r="B48" s="113"/>
      <c r="C48" s="8">
        <v>0.70833333333333304</v>
      </c>
      <c r="D48" s="3">
        <v>0.73958333333333304</v>
      </c>
      <c r="E48" s="34" t="s">
        <v>138</v>
      </c>
      <c r="F48" s="42"/>
      <c r="G48" s="42"/>
      <c r="H48" s="23"/>
      <c r="I48" s="8">
        <v>0.70833333333333304</v>
      </c>
      <c r="J48" s="71"/>
      <c r="K48" s="70"/>
      <c r="L48" s="71"/>
      <c r="M48" s="42"/>
      <c r="N48" s="8">
        <v>1.7083333333333299</v>
      </c>
      <c r="O48" s="71"/>
      <c r="P48" s="70"/>
      <c r="Q48" s="70"/>
      <c r="R48" s="42"/>
      <c r="S48" s="8">
        <v>0.70833333333333304</v>
      </c>
      <c r="T48" s="96"/>
      <c r="U48" s="97"/>
      <c r="V48" s="71"/>
      <c r="W48" s="42"/>
      <c r="Y48" s="89" t="s">
        <v>151</v>
      </c>
      <c r="Z48" s="90" t="str">
        <f t="shared" si="29"/>
        <v>Project Planning and Management</v>
      </c>
      <c r="AA48" s="90" t="str">
        <f>VLOOKUP(Y48,dersler,3,FALSE)</f>
        <v>Dr. Öğr. Üyesi Banu İÇMEN ERDEM</v>
      </c>
      <c r="AB48" s="89" t="str">
        <f t="shared" ref="AB48" si="32">IF(VLOOKUP(Y48,dersler,5,FALSE)&lt;&gt;0,VLOOKUP(Y48,dersler,5,FALSE),"")</f>
        <v>END-D5</v>
      </c>
    </row>
    <row r="49" spans="2:28">
      <c r="B49" s="113"/>
      <c r="C49" s="8">
        <v>0.75</v>
      </c>
      <c r="D49" s="3">
        <v>0.78125</v>
      </c>
      <c r="E49" s="44"/>
      <c r="F49" s="42"/>
      <c r="G49" s="42"/>
      <c r="H49" s="23"/>
      <c r="I49" s="8">
        <v>0.75</v>
      </c>
      <c r="J49" s="71"/>
      <c r="K49" s="70"/>
      <c r="L49" s="71"/>
      <c r="M49" s="42"/>
      <c r="N49" s="8">
        <v>1.75</v>
      </c>
      <c r="O49" s="71"/>
      <c r="P49" s="70"/>
      <c r="Q49" s="71"/>
      <c r="R49" s="42"/>
      <c r="S49" s="8">
        <v>0.75</v>
      </c>
      <c r="T49" s="79"/>
      <c r="U49" s="70"/>
      <c r="V49" s="71"/>
      <c r="W49" s="42"/>
      <c r="Y49" s="89" t="s">
        <v>19</v>
      </c>
      <c r="Z49" s="90" t="str">
        <f t="shared" si="29"/>
        <v>Ürün ve Süreç Tasarımında Kalite Mühendisliği Yöntemleri</v>
      </c>
      <c r="AA49" s="90" t="str">
        <f t="shared" ref="AA49" si="33">VLOOKUP(Y49,dersler,3,FALSE)</f>
        <v>Dr. Öğr. Üyesi Leman Esra DOLGUN</v>
      </c>
      <c r="AB49" s="89" t="str">
        <f>IF(VLOOKUP(Y49,dersler,5,FALSE)&lt;&gt;0,VLOOKUP(Y49,dersler,5,FALSE),"")</f>
        <v>END-D5</v>
      </c>
    </row>
    <row r="50" spans="2:28">
      <c r="B50" s="114"/>
      <c r="C50" s="9">
        <v>0.79166666666666696</v>
      </c>
      <c r="D50" s="4">
        <v>0.82291666666666696</v>
      </c>
      <c r="E50" s="45"/>
      <c r="F50" s="46"/>
      <c r="G50" s="47"/>
      <c r="H50" s="27"/>
      <c r="I50" s="9">
        <v>0.79166666666666696</v>
      </c>
      <c r="J50" s="72"/>
      <c r="K50" s="73"/>
      <c r="L50" s="72"/>
      <c r="M50" s="46"/>
      <c r="N50" s="8">
        <v>1.7916666666666701</v>
      </c>
      <c r="O50" s="72"/>
      <c r="P50" s="73"/>
      <c r="Q50" s="72"/>
      <c r="R50" s="46"/>
      <c r="S50" s="9">
        <v>0.79166666666666696</v>
      </c>
      <c r="T50" s="81"/>
      <c r="U50" s="73"/>
      <c r="V50" s="72"/>
      <c r="W50" s="46"/>
      <c r="Y50" s="89" t="s">
        <v>106</v>
      </c>
      <c r="Z50" s="90" t="str">
        <f t="shared" ref="Z50:Z51" si="34">VLOOKUP(Y50,dersler,2,FALSE)</f>
        <v>Endüstri Mühendisliği Stajı I</v>
      </c>
      <c r="AA50" s="90" t="str">
        <f t="shared" ref="AA50:AA51" si="35">VLOOKUP(Y50,dersler,3,FALSE)</f>
        <v>Dr. Öğr. Üyesi Banu İÇMEN ERDEM</v>
      </c>
      <c r="AB50" s="89" t="str">
        <f t="shared" ref="AB50" si="36">IF(VLOOKUP(Y50,dersler,5,FALSE)&lt;&gt;0,VLOOKUP(Y50,dersler,5,FALSE),"")</f>
        <v>END-D4</v>
      </c>
    </row>
    <row r="51" spans="2:28" ht="12.75" customHeight="1">
      <c r="B51" s="115" t="s">
        <v>4</v>
      </c>
      <c r="C51" s="10">
        <v>0.33333333333333331</v>
      </c>
      <c r="D51" s="2">
        <v>0.36458333333333331</v>
      </c>
      <c r="E51" s="48"/>
      <c r="F51" s="49"/>
      <c r="G51" s="50"/>
      <c r="H51" s="18"/>
      <c r="I51" s="10">
        <v>0.33333333333333331</v>
      </c>
      <c r="J51" s="74"/>
      <c r="K51" s="75"/>
      <c r="L51" s="74"/>
      <c r="M51" s="49"/>
      <c r="N51" s="10">
        <v>0.33333333333333331</v>
      </c>
      <c r="O51" s="74"/>
      <c r="P51" s="75"/>
      <c r="Q51" s="74"/>
      <c r="R51" s="49"/>
      <c r="S51" s="10">
        <v>0.33333333333333331</v>
      </c>
      <c r="T51" s="82"/>
      <c r="U51" s="75"/>
      <c r="V51" s="74"/>
      <c r="W51" s="49"/>
      <c r="Y51" s="89" t="s">
        <v>107</v>
      </c>
      <c r="Z51" s="90" t="str">
        <f t="shared" si="34"/>
        <v>Endüstri Mühendisliği Stajı II</v>
      </c>
      <c r="AA51" s="90" t="str">
        <f t="shared" si="35"/>
        <v>Dr. Öğr. Üyesi Zeynep İdil ERZURUM ÇİÇEK</v>
      </c>
      <c r="AB51" s="89"/>
    </row>
    <row r="52" spans="2:28">
      <c r="B52" s="116"/>
      <c r="C52" s="11">
        <v>0.375</v>
      </c>
      <c r="D52" s="3">
        <v>0.40625</v>
      </c>
      <c r="E52" s="52"/>
      <c r="F52" s="35"/>
      <c r="G52" s="36"/>
      <c r="H52" s="20"/>
      <c r="I52" s="11">
        <v>0.375</v>
      </c>
      <c r="J52" s="62" t="s">
        <v>71</v>
      </c>
      <c r="K52" s="35" t="str">
        <f>IF(VLOOKUP(J52,dersler,5,FALSE)&lt;&gt;0,RIGHT(VLOOKUP(J52,dersler,5,FALSE),2),"")</f>
        <v>D3</v>
      </c>
      <c r="L52" s="64"/>
      <c r="M52" s="35"/>
      <c r="N52" s="11">
        <v>0.375</v>
      </c>
      <c r="O52" s="77"/>
      <c r="P52" s="64"/>
      <c r="Q52" s="64"/>
      <c r="R52" s="35"/>
      <c r="S52" s="11">
        <v>0.375</v>
      </c>
      <c r="T52" s="77"/>
      <c r="U52" s="42"/>
      <c r="V52" s="77"/>
      <c r="W52" s="35"/>
      <c r="AA52" s="84"/>
    </row>
    <row r="53" spans="2:28">
      <c r="B53" s="116"/>
      <c r="C53" s="11">
        <v>0.41666666666666702</v>
      </c>
      <c r="D53" s="3">
        <v>0.44791666666666702</v>
      </c>
      <c r="E53" s="52"/>
      <c r="F53" s="35"/>
      <c r="G53" s="36"/>
      <c r="H53" s="20"/>
      <c r="I53" s="11">
        <v>0.41666666666666702</v>
      </c>
      <c r="J53" s="62" t="s">
        <v>71</v>
      </c>
      <c r="K53" s="35" t="str">
        <f>IF(VLOOKUP(J53,dersler,5,FALSE)&lt;&gt;0,RIGHT(VLOOKUP(J53,dersler,5,FALSE),2),"")</f>
        <v>D3</v>
      </c>
      <c r="L53" s="64"/>
      <c r="M53" s="35"/>
      <c r="N53" s="11">
        <v>0.41666666666666702</v>
      </c>
      <c r="O53" s="77"/>
      <c r="P53" s="64"/>
      <c r="Q53" s="64"/>
      <c r="R53" s="35"/>
      <c r="S53" s="11">
        <v>0.41666666666666702</v>
      </c>
      <c r="T53" s="77" t="s">
        <v>63</v>
      </c>
      <c r="U53" s="42" t="str">
        <f>IF(VLOOKUP(T53,dersler,5,FALSE)&lt;&gt;0,RIGHT(VLOOKUP(T53,dersler,5,FALSE),2),"")</f>
        <v>D1</v>
      </c>
      <c r="V53" s="77" t="s">
        <v>151</v>
      </c>
      <c r="W53" s="42" t="str">
        <f>IF(VLOOKUP(V53,dersler,5,FALSE)&lt;&gt;0,RIGHT(VLOOKUP(V53,dersler,5,FALSE),2),"")</f>
        <v>D5</v>
      </c>
    </row>
    <row r="54" spans="2:28">
      <c r="B54" s="116"/>
      <c r="C54" s="11">
        <v>0.45833333333333298</v>
      </c>
      <c r="D54" s="3">
        <v>0.48958333333333298</v>
      </c>
      <c r="E54" s="52"/>
      <c r="F54" s="35"/>
      <c r="G54" s="36"/>
      <c r="H54" s="20"/>
      <c r="I54" s="11">
        <v>0.45833333333333298</v>
      </c>
      <c r="J54" s="69" t="s">
        <v>70</v>
      </c>
      <c r="K54" s="42" t="str">
        <f>IF(VLOOKUP(J54,dersler,5,FALSE)&lt;&gt;0,RIGHT(VLOOKUP(J54,dersler,5,FALSE),2),"")</f>
        <v>D2</v>
      </c>
      <c r="L54" s="64"/>
      <c r="M54" s="35"/>
      <c r="N54" s="11">
        <v>0.45833333333333298</v>
      </c>
      <c r="O54" s="77"/>
      <c r="P54" s="64"/>
      <c r="Q54" s="64"/>
      <c r="R54" s="35"/>
      <c r="S54" s="11">
        <v>0.45833333333333298</v>
      </c>
      <c r="T54" s="77" t="s">
        <v>63</v>
      </c>
      <c r="U54" s="42" t="str">
        <f>IF(VLOOKUP(T54,dersler,5,FALSE)&lt;&gt;0,RIGHT(VLOOKUP(T54,dersler,5,FALSE),2),"")</f>
        <v>D1</v>
      </c>
      <c r="V54" s="77" t="s">
        <v>151</v>
      </c>
      <c r="W54" s="42" t="str">
        <f>IF(VLOOKUP(V54,dersler,5,FALSE)&lt;&gt;0,RIGHT(VLOOKUP(V54,dersler,5,FALSE),2),"")</f>
        <v>D5</v>
      </c>
      <c r="Y54" s="13" t="s">
        <v>19</v>
      </c>
      <c r="Z54" s="57" t="s">
        <v>17</v>
      </c>
    </row>
    <row r="55" spans="2:28">
      <c r="B55" s="116"/>
      <c r="C55" s="11">
        <v>0.5</v>
      </c>
      <c r="D55" s="3">
        <v>0.53125</v>
      </c>
      <c r="E55" s="52"/>
      <c r="F55" s="35"/>
      <c r="G55" s="36"/>
      <c r="H55" s="20"/>
      <c r="I55" s="11">
        <v>0.5</v>
      </c>
      <c r="J55" s="69" t="s">
        <v>70</v>
      </c>
      <c r="K55" s="42" t="str">
        <f>IF(VLOOKUP(J55,dersler,5,FALSE)&lt;&gt;0,RIGHT(VLOOKUP(J55,dersler,5,FALSE),2),"")</f>
        <v>D2</v>
      </c>
      <c r="L55" s="64"/>
      <c r="M55" s="35"/>
      <c r="N55" s="11">
        <v>0.5</v>
      </c>
      <c r="O55" s="76"/>
      <c r="P55" s="64"/>
      <c r="Q55" s="64"/>
      <c r="R55" s="35"/>
      <c r="S55" s="11">
        <v>0.5</v>
      </c>
      <c r="T55" s="77" t="s">
        <v>63</v>
      </c>
      <c r="U55" s="42" t="str">
        <f>IF(VLOOKUP(T55,dersler,5,FALSE)&lt;&gt;0,RIGHT(VLOOKUP(T55,dersler,5,FALSE),2),"")</f>
        <v>D1</v>
      </c>
      <c r="V55" s="77" t="s">
        <v>151</v>
      </c>
      <c r="W55" s="42" t="str">
        <f>IF(VLOOKUP(V55,dersler,5,FALSE)&lt;&gt;0,RIGHT(VLOOKUP(V55,dersler,5,FALSE),2),"")</f>
        <v>D5</v>
      </c>
      <c r="Y55" s="14" t="s">
        <v>19</v>
      </c>
      <c r="Z55" s="57" t="s">
        <v>16</v>
      </c>
    </row>
    <row r="56" spans="2:28">
      <c r="B56" s="116"/>
      <c r="C56" s="11">
        <v>0.54166666666666596</v>
      </c>
      <c r="D56" s="3">
        <v>0.57291666666666596</v>
      </c>
      <c r="E56" s="52"/>
      <c r="F56" s="35"/>
      <c r="G56" s="36"/>
      <c r="H56" s="20"/>
      <c r="I56" s="11">
        <v>0.54166666666666596</v>
      </c>
      <c r="J56" s="64"/>
      <c r="K56" s="63"/>
      <c r="L56" s="64"/>
      <c r="M56" s="35"/>
      <c r="N56" s="11">
        <v>0.54166666666666596</v>
      </c>
      <c r="O56" s="34"/>
      <c r="P56" s="64"/>
      <c r="Q56" s="64"/>
      <c r="R56" s="35"/>
      <c r="S56" s="11">
        <v>0.54166666666666596</v>
      </c>
      <c r="T56" s="77"/>
      <c r="U56" s="63"/>
      <c r="V56" s="77"/>
      <c r="W56" s="35"/>
      <c r="Y56" s="55" t="s">
        <v>19</v>
      </c>
      <c r="Z56" s="57" t="s">
        <v>18</v>
      </c>
    </row>
    <row r="57" spans="2:28">
      <c r="B57" s="116"/>
      <c r="C57" s="11">
        <v>0.58333333333333304</v>
      </c>
      <c r="D57" s="3">
        <v>0.61458333333333304</v>
      </c>
      <c r="E57" s="34" t="s">
        <v>134</v>
      </c>
      <c r="F57" s="42" t="str">
        <f>IF(VLOOKUP(E57,dersler,5,FALSE)&lt;&gt;0,RIGHT(VLOOKUP(E57,dersler,5,FALSE),6),"")</f>
        <v>MAK117</v>
      </c>
      <c r="G57" s="36"/>
      <c r="H57" s="20"/>
      <c r="I57" s="11">
        <v>0.58333333333333304</v>
      </c>
      <c r="J57" s="62"/>
      <c r="K57" s="63"/>
      <c r="L57" s="62"/>
      <c r="M57" s="35"/>
      <c r="N57" s="11">
        <v>0.58333333333333304</v>
      </c>
      <c r="O57" s="34" t="s">
        <v>141</v>
      </c>
      <c r="P57" s="42" t="str">
        <f>IF(VLOOKUP(O57,dersler,5,FALSE)&lt;&gt;0,RIGHT(VLOOKUP(O57,dersler,5,FALSE),2),"")</f>
        <v>D2</v>
      </c>
      <c r="Q57" s="34" t="s">
        <v>142</v>
      </c>
      <c r="R57" s="42" t="str">
        <f>IF(VLOOKUP(Q57,dersler,5,FALSE)&lt;&gt;0,RIGHT(VLOOKUP(Q57,dersler,5,FALSE),2),"")</f>
        <v>D3</v>
      </c>
      <c r="S57" s="11">
        <v>0.58333333333333304</v>
      </c>
      <c r="T57" s="64"/>
      <c r="U57" s="63"/>
      <c r="V57" s="77"/>
      <c r="W57" s="35"/>
      <c r="Y57" s="56" t="s">
        <v>19</v>
      </c>
      <c r="Z57" s="84" t="s">
        <v>30</v>
      </c>
    </row>
    <row r="58" spans="2:28">
      <c r="B58" s="116"/>
      <c r="C58" s="11">
        <v>0.625</v>
      </c>
      <c r="D58" s="3">
        <v>0.65625</v>
      </c>
      <c r="E58" s="34" t="s">
        <v>134</v>
      </c>
      <c r="F58" s="42" t="str">
        <f>IF(VLOOKUP(E58,dersler,5,FALSE)&lt;&gt;0,RIGHT(VLOOKUP(E58,dersler,5,FALSE),6),"")</f>
        <v>MAK117</v>
      </c>
      <c r="G58" s="36"/>
      <c r="H58" s="20"/>
      <c r="I58" s="11">
        <v>0.625</v>
      </c>
      <c r="J58" s="64"/>
      <c r="K58" s="63"/>
      <c r="L58" s="64"/>
      <c r="M58" s="35"/>
      <c r="N58" s="11">
        <v>0.625</v>
      </c>
      <c r="O58" s="34" t="s">
        <v>141</v>
      </c>
      <c r="P58" s="42" t="str">
        <f>IF(VLOOKUP(O58,dersler,5,FALSE)&lt;&gt;0,RIGHT(VLOOKUP(O58,dersler,5,FALSE),2),"")</f>
        <v>D2</v>
      </c>
      <c r="Q58" s="34" t="s">
        <v>142</v>
      </c>
      <c r="R58" s="42" t="str">
        <f>IF(VLOOKUP(Q58,dersler,5,FALSE)&lt;&gt;0,RIGHT(VLOOKUP(Q58,dersler,5,FALSE),2),"")</f>
        <v>D3</v>
      </c>
      <c r="S58" s="11">
        <v>0.625</v>
      </c>
      <c r="T58" s="64"/>
      <c r="U58" s="63"/>
      <c r="V58" s="77"/>
      <c r="W58" s="35"/>
    </row>
    <row r="59" spans="2:28">
      <c r="B59" s="116"/>
      <c r="C59" s="11">
        <v>0.66666666666666596</v>
      </c>
      <c r="D59" s="3">
        <v>0.69791666666666596</v>
      </c>
      <c r="E59" s="34" t="s">
        <v>134</v>
      </c>
      <c r="F59" s="42" t="str">
        <f>IF(VLOOKUP(E59,dersler,5,FALSE)&lt;&gt;0,RIGHT(VLOOKUP(E59,dersler,5,FALSE),6),"")</f>
        <v>MAK117</v>
      </c>
      <c r="G59" s="36"/>
      <c r="H59" s="20"/>
      <c r="I59" s="11">
        <v>0.66666666666666596</v>
      </c>
      <c r="J59" s="62"/>
      <c r="K59" s="63"/>
      <c r="L59" s="64"/>
      <c r="M59" s="35"/>
      <c r="N59" s="11">
        <v>0.66666666666666596</v>
      </c>
      <c r="O59" s="34" t="s">
        <v>141</v>
      </c>
      <c r="P59" s="42" t="str">
        <f>IF(VLOOKUP(O59,dersler,5,FALSE)&lt;&gt;0,RIGHT(VLOOKUP(O59,dersler,5,FALSE),2),"")</f>
        <v>D2</v>
      </c>
      <c r="Q59" s="34" t="s">
        <v>142</v>
      </c>
      <c r="R59" s="42" t="str">
        <f>IF(VLOOKUP(Q59,dersler,5,FALSE)&lt;&gt;0,RIGHT(VLOOKUP(Q59,dersler,5,FALSE),2),"")</f>
        <v>D3</v>
      </c>
      <c r="S59" s="11">
        <v>0.66666666666666596</v>
      </c>
      <c r="T59" s="64"/>
      <c r="U59" s="63"/>
      <c r="V59" s="77"/>
      <c r="W59" s="35"/>
    </row>
    <row r="60" spans="2:28">
      <c r="B60" s="116"/>
      <c r="C60" s="11">
        <v>0.70833333333333304</v>
      </c>
      <c r="D60" s="3">
        <v>0.73958333333333304</v>
      </c>
      <c r="E60" s="52"/>
      <c r="F60" s="35"/>
      <c r="G60" s="36"/>
      <c r="H60" s="20"/>
      <c r="I60" s="11">
        <v>0.70833333333333304</v>
      </c>
      <c r="J60" s="64"/>
      <c r="K60" s="63"/>
      <c r="M60" s="35"/>
      <c r="N60" s="11">
        <v>0.70833333333333304</v>
      </c>
      <c r="O60" s="64"/>
      <c r="P60" s="63"/>
      <c r="Q60" s="64"/>
      <c r="R60" s="35"/>
      <c r="S60" s="11">
        <v>0.70833333333333304</v>
      </c>
      <c r="T60" s="64"/>
      <c r="U60" s="63"/>
      <c r="V60" s="77"/>
      <c r="W60" s="35"/>
    </row>
    <row r="61" spans="2:28">
      <c r="B61" s="116"/>
      <c r="C61" s="11">
        <v>0.75</v>
      </c>
      <c r="D61" s="3">
        <v>0.78125</v>
      </c>
      <c r="E61" s="52"/>
      <c r="F61" s="35"/>
      <c r="G61" s="36"/>
      <c r="H61" s="20"/>
      <c r="I61" s="11">
        <v>0.75</v>
      </c>
      <c r="J61" s="64"/>
      <c r="K61" s="63"/>
      <c r="L61" s="64"/>
      <c r="M61" s="35"/>
      <c r="N61" s="11">
        <v>0.75</v>
      </c>
      <c r="O61" s="64"/>
      <c r="P61" s="63"/>
      <c r="Q61" s="64"/>
      <c r="R61" s="35"/>
      <c r="S61" s="11">
        <v>0.75</v>
      </c>
      <c r="T61" s="62"/>
      <c r="U61" s="63"/>
      <c r="V61" s="62"/>
      <c r="W61" s="35"/>
    </row>
    <row r="62" spans="2:28" ht="16">
      <c r="B62" s="117"/>
      <c r="C62" s="12">
        <v>0.79166666666666696</v>
      </c>
      <c r="D62" s="4">
        <v>0.82291666666666696</v>
      </c>
      <c r="E62" s="53"/>
      <c r="F62" s="37"/>
      <c r="G62" s="38"/>
      <c r="H62" s="21"/>
      <c r="I62" s="12">
        <v>0.79166666666666696</v>
      </c>
      <c r="J62" s="65"/>
      <c r="K62" s="66"/>
      <c r="L62" s="65"/>
      <c r="M62" s="37"/>
      <c r="N62" s="12">
        <v>0.79166666666666696</v>
      </c>
      <c r="O62" s="65"/>
      <c r="P62" s="66"/>
      <c r="Q62" s="65"/>
      <c r="R62" s="37"/>
      <c r="S62" s="12">
        <v>0.79166666666666696</v>
      </c>
      <c r="T62" s="65"/>
      <c r="U62" s="66"/>
      <c r="V62" s="66"/>
      <c r="W62" s="37"/>
      <c r="Z62" s="105" t="s">
        <v>158</v>
      </c>
      <c r="AA62" s="104">
        <v>45432</v>
      </c>
    </row>
    <row r="63" spans="2:28" ht="20" customHeight="1">
      <c r="B63" s="112" t="s">
        <v>5</v>
      </c>
      <c r="C63" s="7">
        <v>0.33333333333333331</v>
      </c>
      <c r="D63" s="2">
        <v>0.36458333333333331</v>
      </c>
      <c r="E63" s="39"/>
      <c r="F63" s="40"/>
      <c r="G63" s="41"/>
      <c r="H63" s="22"/>
      <c r="I63" s="7">
        <v>0.33333333333333331</v>
      </c>
      <c r="J63" s="67"/>
      <c r="K63" s="68"/>
      <c r="L63" s="67"/>
      <c r="M63" s="40"/>
      <c r="N63" s="8">
        <v>2.3333333333333299</v>
      </c>
      <c r="O63" s="67"/>
      <c r="P63" s="68"/>
      <c r="Q63" s="67"/>
      <c r="R63" s="40"/>
      <c r="S63" s="7">
        <v>0.33333333333333331</v>
      </c>
      <c r="T63" s="83" t="s">
        <v>6</v>
      </c>
      <c r="U63" s="68"/>
      <c r="V63" s="67"/>
      <c r="W63" s="40"/>
      <c r="Z63" s="105" t="s">
        <v>159</v>
      </c>
      <c r="AA63" s="104">
        <v>45436</v>
      </c>
    </row>
    <row r="64" spans="2:28">
      <c r="B64" s="113"/>
      <c r="C64" s="8">
        <v>0.375</v>
      </c>
      <c r="D64" s="3">
        <v>0.40625</v>
      </c>
      <c r="E64" s="44"/>
      <c r="F64" s="42"/>
      <c r="G64" s="43"/>
      <c r="H64" s="23"/>
      <c r="I64" s="8">
        <v>0.375</v>
      </c>
      <c r="J64" s="71"/>
      <c r="K64" s="70"/>
      <c r="L64" s="71"/>
      <c r="M64" s="42"/>
      <c r="N64" s="8">
        <v>2.375</v>
      </c>
      <c r="O64" s="71"/>
      <c r="P64" s="70"/>
      <c r="Q64" s="71"/>
      <c r="R64" s="42"/>
      <c r="S64" s="8">
        <v>0.375</v>
      </c>
      <c r="T64" s="69" t="s">
        <v>6</v>
      </c>
      <c r="U64" s="70"/>
      <c r="V64" s="71"/>
      <c r="W64" s="42"/>
    </row>
    <row r="65" spans="2:23">
      <c r="B65" s="113"/>
      <c r="C65" s="8">
        <v>0.41666666666666702</v>
      </c>
      <c r="D65" s="3">
        <v>0.44791666666666702</v>
      </c>
      <c r="E65" s="44"/>
      <c r="F65" s="42"/>
      <c r="G65" s="43"/>
      <c r="H65" s="23"/>
      <c r="I65" s="8">
        <v>0.41666666666666702</v>
      </c>
      <c r="J65" s="71"/>
      <c r="K65" s="70"/>
      <c r="L65" s="71"/>
      <c r="M65" s="42"/>
      <c r="N65" s="8">
        <v>2.4166666666666701</v>
      </c>
      <c r="O65" s="71"/>
      <c r="P65" s="70"/>
      <c r="Q65" s="71"/>
      <c r="R65" s="42"/>
      <c r="S65" s="8">
        <v>0.41666666666666702</v>
      </c>
      <c r="T65" s="69" t="s">
        <v>6</v>
      </c>
      <c r="U65" s="70"/>
      <c r="V65" s="71"/>
      <c r="W65" s="42"/>
    </row>
    <row r="66" spans="2:23">
      <c r="B66" s="113"/>
      <c r="C66" s="8">
        <v>0.45833333333333298</v>
      </c>
      <c r="D66" s="3">
        <v>0.48958333333333298</v>
      </c>
      <c r="E66" s="44"/>
      <c r="F66" s="42"/>
      <c r="G66" s="43"/>
      <c r="H66" s="23"/>
      <c r="I66" s="8">
        <v>0.45833333333333298</v>
      </c>
      <c r="J66" s="71"/>
      <c r="K66" s="70"/>
      <c r="L66" s="71"/>
      <c r="M66" s="42"/>
      <c r="N66" s="8">
        <v>2.4583333333333299</v>
      </c>
      <c r="O66" s="71"/>
      <c r="P66" s="70"/>
      <c r="Q66" s="71"/>
      <c r="R66" s="42"/>
      <c r="S66" s="8">
        <v>0.45833333333333298</v>
      </c>
      <c r="T66" s="69" t="s">
        <v>6</v>
      </c>
      <c r="U66" s="70"/>
      <c r="V66" s="71"/>
      <c r="W66" s="42"/>
    </row>
    <row r="67" spans="2:23">
      <c r="B67" s="113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71"/>
      <c r="K67" s="70"/>
      <c r="L67" s="71"/>
      <c r="M67" s="42"/>
      <c r="N67" s="8">
        <v>2.5</v>
      </c>
      <c r="O67" s="43"/>
      <c r="P67" s="42"/>
      <c r="Q67" s="43"/>
      <c r="R67" s="42"/>
      <c r="S67" s="8">
        <v>0.5</v>
      </c>
      <c r="T67" s="69" t="s">
        <v>6</v>
      </c>
      <c r="U67" s="70"/>
      <c r="V67" s="71"/>
      <c r="W67" s="42"/>
    </row>
    <row r="68" spans="2:23">
      <c r="B68" s="113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71"/>
      <c r="K68" s="70"/>
      <c r="L68" s="71"/>
      <c r="M68" s="42"/>
      <c r="N68" s="8">
        <v>2.5416666666666701</v>
      </c>
      <c r="O68" s="43"/>
      <c r="P68" s="42"/>
      <c r="Q68" s="43"/>
      <c r="R68" s="42"/>
      <c r="S68" s="8">
        <v>0.54166666666666596</v>
      </c>
      <c r="T68" s="69" t="s">
        <v>6</v>
      </c>
      <c r="U68" s="70"/>
      <c r="V68" s="71"/>
      <c r="W68" s="42"/>
    </row>
    <row r="69" spans="2:23">
      <c r="B69" s="113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71"/>
      <c r="K69" s="70"/>
      <c r="L69" s="71"/>
      <c r="M69" s="42"/>
      <c r="N69" s="8">
        <v>2.5833333333333299</v>
      </c>
      <c r="O69" s="43"/>
      <c r="P69" s="42"/>
      <c r="Q69" s="43"/>
      <c r="R69" s="42"/>
      <c r="S69" s="8">
        <v>0.58333333333333304</v>
      </c>
      <c r="T69" s="69" t="s">
        <v>7</v>
      </c>
      <c r="U69" s="70"/>
      <c r="V69" s="71"/>
      <c r="W69" s="42"/>
    </row>
    <row r="70" spans="2:23">
      <c r="B70" s="113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71"/>
      <c r="K70" s="70"/>
      <c r="L70" s="71"/>
      <c r="M70" s="42"/>
      <c r="N70" s="8">
        <v>2.625</v>
      </c>
      <c r="O70" s="43"/>
      <c r="P70" s="42"/>
      <c r="Q70" s="43"/>
      <c r="R70" s="42"/>
      <c r="S70" s="8">
        <v>0.625</v>
      </c>
      <c r="T70" s="69" t="s">
        <v>7</v>
      </c>
      <c r="U70" s="70"/>
      <c r="V70" s="71"/>
      <c r="W70" s="42"/>
    </row>
    <row r="71" spans="2:23">
      <c r="B71" s="113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3"/>
      <c r="K71" s="42"/>
      <c r="L71" s="43"/>
      <c r="M71" s="42"/>
      <c r="N71" s="8">
        <v>2.6666666666666701</v>
      </c>
      <c r="O71" s="43"/>
      <c r="P71" s="42"/>
      <c r="Q71" s="43"/>
      <c r="R71" s="42"/>
      <c r="S71" s="8">
        <v>0.66666666666666596</v>
      </c>
      <c r="T71" s="69" t="s">
        <v>7</v>
      </c>
      <c r="U71" s="70"/>
      <c r="V71" s="71"/>
      <c r="W71" s="42"/>
    </row>
    <row r="72" spans="2:23">
      <c r="B72" s="113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2.7083333333333299</v>
      </c>
      <c r="O72" s="43"/>
      <c r="P72" s="42"/>
      <c r="Q72" s="43"/>
      <c r="R72" s="42"/>
      <c r="S72" s="8">
        <v>0.70833333333333304</v>
      </c>
      <c r="T72" s="88" t="s">
        <v>106</v>
      </c>
      <c r="U72" s="70"/>
      <c r="V72" s="71"/>
      <c r="W72" s="42"/>
    </row>
    <row r="73" spans="2:23">
      <c r="B73" s="113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3"/>
      <c r="P73" s="42"/>
      <c r="Q73" s="43"/>
      <c r="R73" s="42"/>
      <c r="S73" s="8">
        <v>0.75</v>
      </c>
      <c r="T73" s="88" t="s">
        <v>106</v>
      </c>
      <c r="U73" s="42"/>
      <c r="V73" s="43"/>
      <c r="W73" s="42"/>
    </row>
    <row r="74" spans="2:23">
      <c r="B74" s="113"/>
      <c r="C74" s="8">
        <v>0.79166666666666696</v>
      </c>
      <c r="D74" s="106"/>
      <c r="E74" s="107"/>
      <c r="F74" s="108"/>
      <c r="G74" s="109"/>
      <c r="H74" s="108"/>
      <c r="I74" s="8">
        <v>0.79166666666666696</v>
      </c>
      <c r="J74" s="109"/>
      <c r="K74" s="108"/>
      <c r="L74" s="109"/>
      <c r="M74" s="108"/>
      <c r="N74" s="8">
        <v>0.79166666666666696</v>
      </c>
      <c r="O74" s="110"/>
      <c r="P74" s="111"/>
      <c r="Q74" s="110"/>
      <c r="R74" s="111"/>
      <c r="S74" s="8">
        <v>0.79166666666666696</v>
      </c>
      <c r="T74" s="88" t="s">
        <v>107</v>
      </c>
      <c r="U74" s="111"/>
      <c r="V74" s="110"/>
      <c r="W74" s="111"/>
    </row>
    <row r="75" spans="2:23">
      <c r="B75" s="114"/>
      <c r="C75" s="8">
        <v>0.83333333333333404</v>
      </c>
      <c r="D75" s="4">
        <v>0.82291666666666696</v>
      </c>
      <c r="E75" s="26"/>
      <c r="F75" s="27"/>
      <c r="G75" s="28"/>
      <c r="H75" s="27"/>
      <c r="I75" s="8">
        <v>0.83333333333333404</v>
      </c>
      <c r="J75" s="28"/>
      <c r="K75" s="27"/>
      <c r="L75" s="28"/>
      <c r="M75" s="27"/>
      <c r="N75" s="8">
        <v>0.83333333333333404</v>
      </c>
      <c r="O75" s="47"/>
      <c r="P75" s="46"/>
      <c r="Q75" s="47"/>
      <c r="R75" s="46"/>
      <c r="S75" s="8">
        <v>0.83333333333333404</v>
      </c>
      <c r="T75" s="92" t="s">
        <v>107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:E10">
    <cfRule type="expression" dxfId="206" priority="223" stopIfTrue="1">
      <formula>$F3=1</formula>
    </cfRule>
  </conditionalFormatting>
  <conditionalFormatting sqref="E3:E11 V3:V26 Q3:Q39 J3:J75 O3:O75 T4:T14 L8:L59 T16:T38 V28:V61 T40:T46 Q41:Q43 T49:T75">
    <cfRule type="notContainsBlanks" dxfId="205" priority="224">
      <formula>LEN(TRIM(E3))&gt;0</formula>
    </cfRule>
  </conditionalFormatting>
  <conditionalFormatting sqref="E11">
    <cfRule type="expression" dxfId="204" priority="1632" stopIfTrue="1">
      <formula>$F12=1</formula>
    </cfRule>
  </conditionalFormatting>
  <conditionalFormatting sqref="E13:E14">
    <cfRule type="expression" dxfId="203" priority="1618" stopIfTrue="1">
      <formula>$F13=1</formula>
    </cfRule>
  </conditionalFormatting>
  <conditionalFormatting sqref="E13:E22 V63:V75">
    <cfRule type="notContainsBlanks" dxfId="202" priority="1627">
      <formula>LEN(TRIM(E13))&gt;0</formula>
    </cfRule>
  </conditionalFormatting>
  <conditionalFormatting sqref="E16:E18">
    <cfRule type="expression" dxfId="201" priority="1400" stopIfTrue="1">
      <formula>$F17=1</formula>
    </cfRule>
  </conditionalFormatting>
  <conditionalFormatting sqref="E21:E75">
    <cfRule type="notContainsBlanks" dxfId="200" priority="149">
      <formula>LEN(TRIM(E21))&gt;0</formula>
    </cfRule>
  </conditionalFormatting>
  <conditionalFormatting sqref="H3:H75 R9:R11 U40:U46 W41:W43">
    <cfRule type="containsText" dxfId="199" priority="399" operator="containsText" text="D1">
      <formula>NOT(ISERROR(SEARCH("D1",H3)))</formula>
    </cfRule>
    <cfRule type="containsText" dxfId="198" priority="398" operator="containsText" text="D2">
      <formula>NOT(ISERROR(SEARCH("D2",H3)))</formula>
    </cfRule>
    <cfRule type="containsText" dxfId="197" priority="400" operator="containsText" text="U.">
      <formula>NOT(ISERROR(SEARCH("U.",H3)))</formula>
    </cfRule>
    <cfRule type="containsText" dxfId="196" priority="396" operator="containsText" text="D4">
      <formula>NOT(ISERROR(SEARCH("D4",H3)))</formula>
    </cfRule>
    <cfRule type="containsText" dxfId="195" priority="395" operator="containsText" text="D5">
      <formula>NOT(ISERROR(SEARCH("D5",H3)))</formula>
    </cfRule>
    <cfRule type="containsText" dxfId="194" priority="394" operator="containsText" text="D6">
      <formula>NOT(ISERROR(SEARCH("D6",H3)))</formula>
    </cfRule>
    <cfRule type="containsText" dxfId="193" priority="393" operator="containsText" text="D7">
      <formula>NOT(ISERROR(SEARCH("D7",H3)))</formula>
    </cfRule>
    <cfRule type="containsText" dxfId="192" priority="397" operator="containsText" text="D3">
      <formula>NOT(ISERROR(SEARCH("D3",H3)))</formula>
    </cfRule>
  </conditionalFormatting>
  <conditionalFormatting sqref="H3:H75 R9:R11 W41:W43 U40:U46">
    <cfRule type="containsText" dxfId="191" priority="392" operator="containsText" text="D8">
      <formula>NOT(ISERROR(SEARCH("D8",H3)))</formula>
    </cfRule>
  </conditionalFormatting>
  <conditionalFormatting sqref="H3:H75 R9:R11 W41:W43">
    <cfRule type="containsText" dxfId="190" priority="391" operator="containsText" text="L2">
      <formula>NOT(ISERROR(SEARCH("L2",H3)))</formula>
    </cfRule>
  </conditionalFormatting>
  <conditionalFormatting sqref="J4:J5">
    <cfRule type="expression" dxfId="189" priority="1213" stopIfTrue="1">
      <formula>$F4=1</formula>
    </cfRule>
  </conditionalFormatting>
  <conditionalFormatting sqref="J21:J22">
    <cfRule type="expression" dxfId="188" priority="1676" stopIfTrue="1">
      <formula>#REF!=1</formula>
    </cfRule>
  </conditionalFormatting>
  <conditionalFormatting sqref="K3:K5 R3:R15 W3:W75 M8:M9 K8:K75 U9:U11 U17:U19 U40:U42 U49:U75">
    <cfRule type="containsText" dxfId="187" priority="615" operator="containsText" text="D7">
      <formula>NOT(ISERROR(SEARCH("D7",K3)))</formula>
    </cfRule>
    <cfRule type="containsText" dxfId="186" priority="616" operator="containsText" text="D6">
      <formula>NOT(ISERROR(SEARCH("D6",K3)))</formula>
    </cfRule>
    <cfRule type="containsText" dxfId="185" priority="617" operator="containsText" text="D5">
      <formula>NOT(ISERROR(SEARCH("D5",K3)))</formula>
    </cfRule>
    <cfRule type="containsText" dxfId="184" priority="622" operator="containsText" text="U.">
      <formula>NOT(ISERROR(SEARCH("U.",K3)))</formula>
    </cfRule>
    <cfRule type="containsText" dxfId="183" priority="621" operator="containsText" text="D1">
      <formula>NOT(ISERROR(SEARCH("D1",K3)))</formula>
    </cfRule>
    <cfRule type="containsText" dxfId="182" priority="620" operator="containsText" text="D2">
      <formula>NOT(ISERROR(SEARCH("D2",K3)))</formula>
    </cfRule>
    <cfRule type="containsText" dxfId="181" priority="619" operator="containsText" text="D3">
      <formula>NOT(ISERROR(SEARCH("D3",K3)))</formula>
    </cfRule>
    <cfRule type="containsText" dxfId="180" priority="618" operator="containsText" text="D4">
      <formula>NOT(ISERROR(SEARCH("D4",K3)))</formula>
    </cfRule>
  </conditionalFormatting>
  <conditionalFormatting sqref="K3:K5 R3:R15 W3:W75 M8:M9 K8:K75 U9:U11 U17:U19 U49:U75 U40:U42">
    <cfRule type="containsText" dxfId="179" priority="614" operator="containsText" text="D8">
      <formula>NOT(ISERROR(SEARCH("D8",K3)))</formula>
    </cfRule>
  </conditionalFormatting>
  <conditionalFormatting sqref="K6:K7 M6:M7">
    <cfRule type="notContainsBlanks" dxfId="178" priority="12">
      <formula>LEN(TRIM(K6))&gt;0</formula>
    </cfRule>
  </conditionalFormatting>
  <conditionalFormatting sqref="K30:K31">
    <cfRule type="containsText" dxfId="177" priority="190" operator="containsText" text="U.">
      <formula>NOT(ISERROR(SEARCH("U.",K30)))</formula>
    </cfRule>
    <cfRule type="containsText" dxfId="176" priority="182" operator="containsText" text="D8">
      <formula>NOT(ISERROR(SEARCH("D8",K30)))</formula>
    </cfRule>
    <cfRule type="containsText" dxfId="175" priority="189" operator="containsText" text="D1">
      <formula>NOT(ISERROR(SEARCH("D1",K30)))</formula>
    </cfRule>
    <cfRule type="containsText" dxfId="174" priority="181" operator="containsText" text="L2">
      <formula>NOT(ISERROR(SEARCH("L2",K30)))</formula>
    </cfRule>
    <cfRule type="containsText" dxfId="173" priority="183" operator="containsText" text="D7">
      <formula>NOT(ISERROR(SEARCH("D7",K30)))</formula>
    </cfRule>
    <cfRule type="containsText" dxfId="172" priority="184" operator="containsText" text="D6">
      <formula>NOT(ISERROR(SEARCH("D6",K30)))</formula>
    </cfRule>
    <cfRule type="containsText" dxfId="171" priority="185" operator="containsText" text="D5">
      <formula>NOT(ISERROR(SEARCH("D5",K30)))</formula>
    </cfRule>
    <cfRule type="containsText" dxfId="170" priority="186" operator="containsText" text="D4">
      <formula>NOT(ISERROR(SEARCH("D4",K30)))</formula>
    </cfRule>
    <cfRule type="containsText" dxfId="169" priority="188" operator="containsText" text="D2">
      <formula>NOT(ISERROR(SEARCH("D2",K30)))</formula>
    </cfRule>
    <cfRule type="containsText" dxfId="168" priority="187" operator="containsText" text="D3">
      <formula>NOT(ISERROR(SEARCH("D3",K30)))</formula>
    </cfRule>
  </conditionalFormatting>
  <conditionalFormatting sqref="K45:K46">
    <cfRule type="containsText" dxfId="167" priority="373" operator="containsText" text="D7">
      <formula>NOT(ISERROR(SEARCH("D7",K45)))</formula>
    </cfRule>
    <cfRule type="containsText" dxfId="166" priority="377" operator="containsText" text="D3">
      <formula>NOT(ISERROR(SEARCH("D3",K45)))</formula>
    </cfRule>
    <cfRule type="containsText" dxfId="165" priority="376" operator="containsText" text="D4">
      <formula>NOT(ISERROR(SEARCH("D4",K45)))</formula>
    </cfRule>
    <cfRule type="containsText" dxfId="164" priority="375" operator="containsText" text="D5">
      <formula>NOT(ISERROR(SEARCH("D5",K45)))</formula>
    </cfRule>
    <cfRule type="containsText" dxfId="163" priority="374" operator="containsText" text="D6">
      <formula>NOT(ISERROR(SEARCH("D6",K45)))</formula>
    </cfRule>
    <cfRule type="containsText" dxfId="162" priority="379" operator="containsText" text="D1">
      <formula>NOT(ISERROR(SEARCH("D1",K45)))</formula>
    </cfRule>
    <cfRule type="containsText" dxfId="161" priority="372" operator="containsText" text="D8">
      <formula>NOT(ISERROR(SEARCH("D8",K45)))</formula>
    </cfRule>
    <cfRule type="containsText" dxfId="160" priority="371" operator="containsText" text="L2">
      <formula>NOT(ISERROR(SEARCH("L2",K45)))</formula>
    </cfRule>
    <cfRule type="containsText" dxfId="159" priority="380" operator="containsText" text="U.">
      <formula>NOT(ISERROR(SEARCH("U.",K45)))</formula>
    </cfRule>
    <cfRule type="containsText" dxfId="158" priority="378" operator="containsText" text="D2">
      <formula>NOT(ISERROR(SEARCH("D2",K45)))</formula>
    </cfRule>
  </conditionalFormatting>
  <conditionalFormatting sqref="K52:K53">
    <cfRule type="containsText" dxfId="157" priority="368" operator="containsText" text="D2">
      <formula>NOT(ISERROR(SEARCH("D2",K52)))</formula>
    </cfRule>
    <cfRule type="containsText" dxfId="156" priority="369" operator="containsText" text="D1">
      <formula>NOT(ISERROR(SEARCH("D1",K52)))</formula>
    </cfRule>
    <cfRule type="containsText" dxfId="155" priority="366" operator="containsText" text="D4">
      <formula>NOT(ISERROR(SEARCH("D4",K52)))</formula>
    </cfRule>
    <cfRule type="containsText" dxfId="154" priority="365" operator="containsText" text="D5">
      <formula>NOT(ISERROR(SEARCH("D5",K52)))</formula>
    </cfRule>
    <cfRule type="containsText" dxfId="153" priority="364" operator="containsText" text="D6">
      <formula>NOT(ISERROR(SEARCH("D6",K52)))</formula>
    </cfRule>
    <cfRule type="containsText" dxfId="152" priority="363" operator="containsText" text="D7">
      <formula>NOT(ISERROR(SEARCH("D7",K52)))</formula>
    </cfRule>
    <cfRule type="containsText" dxfId="151" priority="362" operator="containsText" text="D8">
      <formula>NOT(ISERROR(SEARCH("D8",K52)))</formula>
    </cfRule>
    <cfRule type="containsText" dxfId="150" priority="361" operator="containsText" text="L2">
      <formula>NOT(ISERROR(SEARCH("L2",K52)))</formula>
    </cfRule>
    <cfRule type="containsText" dxfId="149" priority="370" operator="containsText" text="U.">
      <formula>NOT(ISERROR(SEARCH("U.",K52)))</formula>
    </cfRule>
    <cfRule type="containsText" dxfId="148" priority="367" operator="containsText" text="D3">
      <formula>NOT(ISERROR(SEARCH("D3",K52)))</formula>
    </cfRule>
  </conditionalFormatting>
  <conditionalFormatting sqref="L3:L5">
    <cfRule type="notContainsBlanks" dxfId="147" priority="411">
      <formula>LEN(TRIM(L3))&gt;0</formula>
    </cfRule>
  </conditionalFormatting>
  <conditionalFormatting sqref="L6:L7">
    <cfRule type="containsText" dxfId="146" priority="18" operator="containsText" text="D4">
      <formula>NOT(ISERROR(SEARCH("D4",L6)))</formula>
    </cfRule>
    <cfRule type="containsText" dxfId="145" priority="17" operator="containsText" text="D5">
      <formula>NOT(ISERROR(SEARCH("D5",L6)))</formula>
    </cfRule>
    <cfRule type="containsText" dxfId="144" priority="20" operator="containsText" text="D2">
      <formula>NOT(ISERROR(SEARCH("D2",L6)))</formula>
    </cfRule>
    <cfRule type="containsText" dxfId="143" priority="16" operator="containsText" text="D6">
      <formula>NOT(ISERROR(SEARCH("D6",L6)))</formula>
    </cfRule>
    <cfRule type="containsText" dxfId="142" priority="15" operator="containsText" text="D7">
      <formula>NOT(ISERROR(SEARCH("D7",L6)))</formula>
    </cfRule>
    <cfRule type="containsText" dxfId="141" priority="14" operator="containsText" text="D8">
      <formula>NOT(ISERROR(SEARCH("D8",L6)))</formula>
    </cfRule>
    <cfRule type="containsText" dxfId="140" priority="13" operator="containsText" text="L2">
      <formula>NOT(ISERROR(SEARCH("L2",L6)))</formula>
    </cfRule>
    <cfRule type="containsText" dxfId="139" priority="22" operator="containsText" text="U.">
      <formula>NOT(ISERROR(SEARCH("U.",L6)))</formula>
    </cfRule>
    <cfRule type="containsText" dxfId="138" priority="21" operator="containsText" text="D1">
      <formula>NOT(ISERROR(SEARCH("D1",L6)))</formula>
    </cfRule>
    <cfRule type="containsText" dxfId="137" priority="19" operator="containsText" text="D3">
      <formula>NOT(ISERROR(SEARCH("D3",L6)))</formula>
    </cfRule>
  </conditionalFormatting>
  <conditionalFormatting sqref="M3:M5 F3:F75 M8:M75 P45:P51 P57:P75">
    <cfRule type="containsText" dxfId="136" priority="160" operator="containsText" text="U.">
      <formula>NOT(ISERROR(SEARCH("U.",F3)))</formula>
    </cfRule>
    <cfRule type="containsText" dxfId="135" priority="159" operator="containsText" text="D1">
      <formula>NOT(ISERROR(SEARCH("D1",F3)))</formula>
    </cfRule>
    <cfRule type="containsText" dxfId="134" priority="158" operator="containsText" text="D2">
      <formula>NOT(ISERROR(SEARCH("D2",F3)))</formula>
    </cfRule>
    <cfRule type="containsText" dxfId="133" priority="157" operator="containsText" text="D3">
      <formula>NOT(ISERROR(SEARCH("D3",F3)))</formula>
    </cfRule>
    <cfRule type="containsText" dxfId="132" priority="156" operator="containsText" text="D4">
      <formula>NOT(ISERROR(SEARCH("D4",F3)))</formula>
    </cfRule>
    <cfRule type="containsText" dxfId="131" priority="155" operator="containsText" text="D5">
      <formula>NOT(ISERROR(SEARCH("D5",F3)))</formula>
    </cfRule>
    <cfRule type="containsText" dxfId="130" priority="151" operator="containsText" text="L2">
      <formula>NOT(ISERROR(SEARCH("L2",F3)))</formula>
    </cfRule>
    <cfRule type="containsText" dxfId="129" priority="152" operator="containsText" text="D8">
      <formula>NOT(ISERROR(SEARCH("D8",F3)))</formula>
    </cfRule>
    <cfRule type="containsText" dxfId="128" priority="153" operator="containsText" text="D7">
      <formula>NOT(ISERROR(SEARCH("D7",F3)))</formula>
    </cfRule>
    <cfRule type="containsText" dxfId="127" priority="154" operator="containsText" text="D6">
      <formula>NOT(ISERROR(SEARCH("D6",F3)))</formula>
    </cfRule>
  </conditionalFormatting>
  <conditionalFormatting sqref="O4">
    <cfRule type="expression" dxfId="126" priority="277" stopIfTrue="1">
      <formula>$F4=1</formula>
    </cfRule>
  </conditionalFormatting>
  <conditionalFormatting sqref="P3:P43 R16:R75 W33:W35 G45:G49">
    <cfRule type="containsText" dxfId="125" priority="146" operator="containsText" text="D2">
      <formula>NOT(ISERROR(SEARCH("D2",G3)))</formula>
    </cfRule>
    <cfRule type="containsText" dxfId="124" priority="142" operator="containsText" text="D6">
      <formula>NOT(ISERROR(SEARCH("D6",G3)))</formula>
    </cfRule>
    <cfRule type="containsText" dxfId="123" priority="145" operator="containsText" text="D3">
      <formula>NOT(ISERROR(SEARCH("D3",G3)))</formula>
    </cfRule>
    <cfRule type="containsText" dxfId="122" priority="144" operator="containsText" text="D4">
      <formula>NOT(ISERROR(SEARCH("D4",G3)))</formula>
    </cfRule>
    <cfRule type="containsText" dxfId="121" priority="143" operator="containsText" text="D5">
      <formula>NOT(ISERROR(SEARCH("D5",G3)))</formula>
    </cfRule>
    <cfRule type="containsText" dxfId="120" priority="148" operator="containsText" text="U.">
      <formula>NOT(ISERROR(SEARCH("U.",G3)))</formula>
    </cfRule>
    <cfRule type="containsText" dxfId="119" priority="141" operator="containsText" text="D7">
      <formula>NOT(ISERROR(SEARCH("D7",G3)))</formula>
    </cfRule>
    <cfRule type="containsText" dxfId="118" priority="140" operator="containsText" text="D8">
      <formula>NOT(ISERROR(SEARCH("D8",G3)))</formula>
    </cfRule>
    <cfRule type="containsText" dxfId="117" priority="147" operator="containsText" text="D1">
      <formula>NOT(ISERROR(SEARCH("D1",G3)))</formula>
    </cfRule>
  </conditionalFormatting>
  <conditionalFormatting sqref="P52:P56">
    <cfRule type="notContainsBlanks" dxfId="116" priority="11">
      <formula>LEN(TRIM(P52))&gt;0</formula>
    </cfRule>
  </conditionalFormatting>
  <conditionalFormatting sqref="P44:Q44 Q45:Q48">
    <cfRule type="containsText" dxfId="115" priority="1287" operator="containsText" text="D6">
      <formula>NOT(ISERROR(SEARCH("D6",P44)))</formula>
    </cfRule>
    <cfRule type="containsText" dxfId="114" priority="1288" operator="containsText" text="D5">
      <formula>NOT(ISERROR(SEARCH("D5",P44)))</formula>
    </cfRule>
    <cfRule type="containsText" dxfId="113" priority="1293" operator="containsText" text="U.">
      <formula>NOT(ISERROR(SEARCH("U.",P44)))</formula>
    </cfRule>
    <cfRule type="containsText" dxfId="112" priority="1292" operator="containsText" text="D1">
      <formula>NOT(ISERROR(SEARCH("D1",P44)))</formula>
    </cfRule>
    <cfRule type="containsText" dxfId="111" priority="1291" operator="containsText" text="D2">
      <formula>NOT(ISERROR(SEARCH("D2",P44)))</formula>
    </cfRule>
    <cfRule type="containsText" dxfId="110" priority="1290" operator="containsText" text="D3">
      <formula>NOT(ISERROR(SEARCH("D3",P44)))</formula>
    </cfRule>
    <cfRule type="containsText" dxfId="109" priority="1284" operator="containsText" text="L2">
      <formula>NOT(ISERROR(SEARCH("L2",P44)))</formula>
    </cfRule>
    <cfRule type="containsText" dxfId="108" priority="1285" operator="containsText" text="D8">
      <formula>NOT(ISERROR(SEARCH("D8",P44)))</formula>
    </cfRule>
    <cfRule type="containsText" dxfId="107" priority="1286" operator="containsText" text="D7">
      <formula>NOT(ISERROR(SEARCH("D7",P44)))</formula>
    </cfRule>
    <cfRule type="containsText" dxfId="106" priority="1289" operator="containsText" text="D4">
      <formula>NOT(ISERROR(SEARCH("D4",P44)))</formula>
    </cfRule>
  </conditionalFormatting>
  <conditionalFormatting sqref="Q40">
    <cfRule type="containsText" dxfId="105" priority="1" operator="containsText" text="L2">
      <formula>NOT(ISERROR(SEARCH("L2",Q40)))</formula>
    </cfRule>
    <cfRule type="containsText" dxfId="104" priority="6" operator="containsText" text="D4">
      <formula>NOT(ISERROR(SEARCH("D4",Q40)))</formula>
    </cfRule>
    <cfRule type="containsText" dxfId="103" priority="10" operator="containsText" text="U.">
      <formula>NOT(ISERROR(SEARCH("U.",Q40)))</formula>
    </cfRule>
    <cfRule type="containsText" dxfId="102" priority="9" operator="containsText" text="D1">
      <formula>NOT(ISERROR(SEARCH("D1",Q40)))</formula>
    </cfRule>
    <cfRule type="containsText" dxfId="101" priority="8" operator="containsText" text="D2">
      <formula>NOT(ISERROR(SEARCH("D2",Q40)))</formula>
    </cfRule>
    <cfRule type="containsText" dxfId="100" priority="7" operator="containsText" text="D3">
      <formula>NOT(ISERROR(SEARCH("D3",Q40)))</formula>
    </cfRule>
    <cfRule type="containsText" dxfId="99" priority="2" operator="containsText" text="D8">
      <formula>NOT(ISERROR(SEARCH("D8",Q40)))</formula>
    </cfRule>
    <cfRule type="containsText" dxfId="98" priority="5" operator="containsText" text="D5">
      <formula>NOT(ISERROR(SEARCH("D5",Q40)))</formula>
    </cfRule>
    <cfRule type="containsText" dxfId="97" priority="4" operator="containsText" text="D6">
      <formula>NOT(ISERROR(SEARCH("D6",Q40)))</formula>
    </cfRule>
    <cfRule type="containsText" dxfId="96" priority="3" operator="containsText" text="D7">
      <formula>NOT(ISERROR(SEARCH("D7",Q40)))</formula>
    </cfRule>
  </conditionalFormatting>
  <conditionalFormatting sqref="Q49:Q75">
    <cfRule type="notContainsBlanks" dxfId="95" priority="124">
      <formula>LEN(TRIM(Q49))&gt;0</formula>
    </cfRule>
  </conditionalFormatting>
  <conditionalFormatting sqref="R16:R75 P3:P43 W33:W35 U40:U46 G45:G49">
    <cfRule type="containsText" dxfId="94" priority="139" operator="containsText" text="L2">
      <formula>NOT(ISERROR(SEARCH("L2",G3)))</formula>
    </cfRule>
  </conditionalFormatting>
  <conditionalFormatting sqref="R29:R31">
    <cfRule type="containsText" dxfId="93" priority="46" operator="containsText" text="D6">
      <formula>NOT(ISERROR(SEARCH("D6",R29)))</formula>
    </cfRule>
    <cfRule type="containsText" dxfId="92" priority="50" operator="containsText" text="D2">
      <formula>NOT(ISERROR(SEARCH("D2",R29)))</formula>
    </cfRule>
    <cfRule type="containsText" dxfId="91" priority="52" operator="containsText" text="U.">
      <formula>NOT(ISERROR(SEARCH("U.",R29)))</formula>
    </cfRule>
    <cfRule type="containsText" dxfId="90" priority="51" operator="containsText" text="D1">
      <formula>NOT(ISERROR(SEARCH("D1",R29)))</formula>
    </cfRule>
    <cfRule type="containsText" dxfId="89" priority="43" operator="containsText" text="L2">
      <formula>NOT(ISERROR(SEARCH("L2",R29)))</formula>
    </cfRule>
    <cfRule type="containsText" dxfId="88" priority="44" operator="containsText" text="D8">
      <formula>NOT(ISERROR(SEARCH("D8",R29)))</formula>
    </cfRule>
    <cfRule type="containsText" dxfId="87" priority="45" operator="containsText" text="D7">
      <formula>NOT(ISERROR(SEARCH("D7",R29)))</formula>
    </cfRule>
    <cfRule type="containsText" dxfId="86" priority="47" operator="containsText" text="D5">
      <formula>NOT(ISERROR(SEARCH("D5",R29)))</formula>
    </cfRule>
    <cfRule type="containsText" dxfId="85" priority="48" operator="containsText" text="D4">
      <formula>NOT(ISERROR(SEARCH("D4",R29)))</formula>
    </cfRule>
    <cfRule type="containsText" dxfId="84" priority="49" operator="containsText" text="D3">
      <formula>NOT(ISERROR(SEARCH("D3",R29)))</formula>
    </cfRule>
  </conditionalFormatting>
  <conditionalFormatting sqref="T4:T5">
    <cfRule type="expression" dxfId="83" priority="329" stopIfTrue="1">
      <formula>$F4=1</formula>
    </cfRule>
  </conditionalFormatting>
  <conditionalFormatting sqref="T45:T46">
    <cfRule type="expression" dxfId="82" priority="1655" stopIfTrue="1">
      <formula>$F42=1</formula>
    </cfRule>
  </conditionalFormatting>
  <conditionalFormatting sqref="T21:U23 G3:G44 G50:G75 L61:L75">
    <cfRule type="notContainsBlanks" dxfId="81" priority="1202">
      <formula>LEN(TRIM(G3))&gt;0</formula>
    </cfRule>
  </conditionalFormatting>
  <conditionalFormatting sqref="U3:U38">
    <cfRule type="containsText" dxfId="80" priority="35" operator="containsText" text="D7">
      <formula>NOT(ISERROR(SEARCH("D7",U3)))</formula>
    </cfRule>
    <cfRule type="containsText" dxfId="79" priority="33" operator="containsText" text="L2">
      <formula>NOT(ISERROR(SEARCH("L2",U3)))</formula>
    </cfRule>
    <cfRule type="containsText" dxfId="78" priority="34" operator="containsText" text="D8">
      <formula>NOT(ISERROR(SEARCH("D8",U3)))</formula>
    </cfRule>
    <cfRule type="containsText" dxfId="77" priority="36" operator="containsText" text="D6">
      <formula>NOT(ISERROR(SEARCH("D6",U3)))</formula>
    </cfRule>
    <cfRule type="containsText" dxfId="76" priority="37" operator="containsText" text="D5">
      <formula>NOT(ISERROR(SEARCH("D5",U3)))</formula>
    </cfRule>
    <cfRule type="containsText" dxfId="75" priority="38" operator="containsText" text="D4">
      <formula>NOT(ISERROR(SEARCH("D4",U3)))</formula>
    </cfRule>
    <cfRule type="containsText" dxfId="74" priority="39" operator="containsText" text="D3">
      <formula>NOT(ISERROR(SEARCH("D3",U3)))</formula>
    </cfRule>
    <cfRule type="containsText" dxfId="73" priority="40" operator="containsText" text="D2">
      <formula>NOT(ISERROR(SEARCH("D2",U3)))</formula>
    </cfRule>
    <cfRule type="containsText" dxfId="72" priority="41" operator="containsText" text="D1">
      <formula>NOT(ISERROR(SEARCH("D1",U3)))</formula>
    </cfRule>
    <cfRule type="containsText" dxfId="71" priority="42" operator="containsText" text="U.">
      <formula>NOT(ISERROR(SEARCH("U.",U3)))</formula>
    </cfRule>
  </conditionalFormatting>
  <conditionalFormatting sqref="U29:U35">
    <cfRule type="containsText" dxfId="70" priority="32" operator="containsText" text="U.">
      <formula>NOT(ISERROR(SEARCH("U.",U29)))</formula>
    </cfRule>
    <cfRule type="containsText" dxfId="69" priority="26" operator="containsText" text="D6">
      <formula>NOT(ISERROR(SEARCH("D6",U29)))</formula>
    </cfRule>
    <cfRule type="containsText" dxfId="68" priority="31" operator="containsText" text="D1">
      <formula>NOT(ISERROR(SEARCH("D1",U29)))</formula>
    </cfRule>
    <cfRule type="containsText" dxfId="67" priority="28" operator="containsText" text="D4">
      <formula>NOT(ISERROR(SEARCH("D4",U29)))</formula>
    </cfRule>
    <cfRule type="containsText" dxfId="66" priority="30" operator="containsText" text="D2">
      <formula>NOT(ISERROR(SEARCH("D2",U29)))</formula>
    </cfRule>
    <cfRule type="containsText" dxfId="65" priority="24" operator="containsText" text="D8">
      <formula>NOT(ISERROR(SEARCH("D8",U29)))</formula>
    </cfRule>
    <cfRule type="containsText" dxfId="64" priority="23" operator="containsText" text="L2">
      <formula>NOT(ISERROR(SEARCH("L2",U29)))</formula>
    </cfRule>
    <cfRule type="containsText" dxfId="63" priority="29" operator="containsText" text="D3">
      <formula>NOT(ISERROR(SEARCH("D3",U29)))</formula>
    </cfRule>
    <cfRule type="containsText" dxfId="62" priority="25" operator="containsText" text="D7">
      <formula>NOT(ISERROR(SEARCH("D7",U29)))</formula>
    </cfRule>
    <cfRule type="containsText" dxfId="61" priority="27" operator="containsText" text="D5">
      <formula>NOT(ISERROR(SEARCH("D5",U29)))</formula>
    </cfRule>
  </conditionalFormatting>
  <conditionalFormatting sqref="V62">
    <cfRule type="containsText" dxfId="60" priority="1488" operator="containsText" text="D5">
      <formula>NOT(ISERROR(SEARCH("D5",V62)))</formula>
    </cfRule>
    <cfRule type="containsText" dxfId="59" priority="1491" operator="containsText" text="D2">
      <formula>NOT(ISERROR(SEARCH("D2",V62)))</formula>
    </cfRule>
    <cfRule type="containsText" dxfId="58" priority="1489" operator="containsText" text="D4">
      <formula>NOT(ISERROR(SEARCH("D4",V62)))</formula>
    </cfRule>
    <cfRule type="containsText" dxfId="57" priority="1484" operator="containsText" text="L2">
      <formula>NOT(ISERROR(SEARCH("L2",V62)))</formula>
    </cfRule>
    <cfRule type="containsText" dxfId="56" priority="1486" operator="containsText" text="D7">
      <formula>NOT(ISERROR(SEARCH("D7",V62)))</formula>
    </cfRule>
    <cfRule type="containsText" dxfId="55" priority="1485" operator="containsText" text="D8">
      <formula>NOT(ISERROR(SEARCH("D8",V62)))</formula>
    </cfRule>
    <cfRule type="containsText" dxfId="54" priority="1490" operator="containsText" text="D3">
      <formula>NOT(ISERROR(SEARCH("D3",V62)))</formula>
    </cfRule>
    <cfRule type="containsText" dxfId="53" priority="1493" operator="containsText" text="U.">
      <formula>NOT(ISERROR(SEARCH("U.",V62)))</formula>
    </cfRule>
    <cfRule type="containsText" dxfId="52" priority="1492" operator="containsText" text="D1">
      <formula>NOT(ISERROR(SEARCH("D1",V62)))</formula>
    </cfRule>
    <cfRule type="containsText" dxfId="51" priority="1487" operator="containsText" text="D6">
      <formula>NOT(ISERROR(SEARCH("D6",V62)))</formula>
    </cfRule>
  </conditionalFormatting>
  <conditionalFormatting sqref="W3:W75 R3:R15 K8:K75 M8:M9 U9:U11 U17:U19 K3:K5 U49:U75">
    <cfRule type="containsText" dxfId="50" priority="613" operator="containsText" text="L2">
      <formula>NOT(ISERROR(SEARCH("L2",K3)))</formula>
    </cfRule>
  </conditionalFormatting>
  <conditionalFormatting sqref="W17">
    <cfRule type="containsText" dxfId="49" priority="112" operator="containsText" text="D1">
      <formula>NOT(ISERROR(SEARCH("D1",W17)))</formula>
    </cfRule>
    <cfRule type="containsText" dxfId="48" priority="113" operator="containsText" text="U.">
      <formula>NOT(ISERROR(SEARCH("U.",W17)))</formula>
    </cfRule>
    <cfRule type="containsText" dxfId="47" priority="104" operator="containsText" text="L2">
      <formula>NOT(ISERROR(SEARCH("L2",W17)))</formula>
    </cfRule>
    <cfRule type="containsText" dxfId="46" priority="111" operator="containsText" text="D2">
      <formula>NOT(ISERROR(SEARCH("D2",W17)))</formula>
    </cfRule>
    <cfRule type="containsText" dxfId="45" priority="105" operator="containsText" text="D8">
      <formula>NOT(ISERROR(SEARCH("D8",W17)))</formula>
    </cfRule>
    <cfRule type="containsText" dxfId="44" priority="106" operator="containsText" text="D7">
      <formula>NOT(ISERROR(SEARCH("D7",W17)))</formula>
    </cfRule>
    <cfRule type="containsText" dxfId="43" priority="107" operator="containsText" text="D6">
      <formula>NOT(ISERROR(SEARCH("D6",W17)))</formula>
    </cfRule>
    <cfRule type="containsText" dxfId="42" priority="108" operator="containsText" text="D5">
      <formula>NOT(ISERROR(SEARCH("D5",W17)))</formula>
    </cfRule>
    <cfRule type="containsText" dxfId="41" priority="109" operator="containsText" text="D4">
      <formula>NOT(ISERROR(SEARCH("D4",W17)))</formula>
    </cfRule>
    <cfRule type="containsText" dxfId="40" priority="110" operator="containsText" text="D3">
      <formula>NOT(ISERROR(SEARCH("D3",W17)))</formula>
    </cfRule>
  </conditionalFormatting>
  <conditionalFormatting sqref="W17:W19">
    <cfRule type="containsText" dxfId="39" priority="119" operator="containsText" text="D4">
      <formula>NOT(ISERROR(SEARCH("D4",W17)))</formula>
    </cfRule>
    <cfRule type="containsText" dxfId="38" priority="120" operator="containsText" text="D3">
      <formula>NOT(ISERROR(SEARCH("D3",W17)))</formula>
    </cfRule>
    <cfRule type="containsText" dxfId="37" priority="121" operator="containsText" text="D2">
      <formula>NOT(ISERROR(SEARCH("D2",W17)))</formula>
    </cfRule>
    <cfRule type="containsText" dxfId="36" priority="122" operator="containsText" text="D1">
      <formula>NOT(ISERROR(SEARCH("D1",W17)))</formula>
    </cfRule>
    <cfRule type="containsText" dxfId="35" priority="123" operator="containsText" text="U.">
      <formula>NOT(ISERROR(SEARCH("U.",W17)))</formula>
    </cfRule>
    <cfRule type="containsText" dxfId="34" priority="114" operator="containsText" text="L2">
      <formula>NOT(ISERROR(SEARCH("L2",W17)))</formula>
    </cfRule>
    <cfRule type="containsText" dxfId="33" priority="115" operator="containsText" text="D8">
      <formula>NOT(ISERROR(SEARCH("D8",W17)))</formula>
    </cfRule>
    <cfRule type="containsText" dxfId="32" priority="116" operator="containsText" text="D7">
      <formula>NOT(ISERROR(SEARCH("D7",W17)))</formula>
    </cfRule>
    <cfRule type="containsText" dxfId="31" priority="117" operator="containsText" text="D6">
      <formula>NOT(ISERROR(SEARCH("D6",W17)))</formula>
    </cfRule>
    <cfRule type="containsText" dxfId="30" priority="118" operator="containsText" text="D5">
      <formula>NOT(ISERROR(SEARCH("D5",W17)))</formula>
    </cfRule>
  </conditionalFormatting>
  <conditionalFormatting sqref="W29:W31">
    <cfRule type="containsText" dxfId="29" priority="436" operator="containsText" text="D6">
      <formula>NOT(ISERROR(SEARCH("D6",W29)))</formula>
    </cfRule>
    <cfRule type="containsText" dxfId="28" priority="435" operator="containsText" text="D7">
      <formula>NOT(ISERROR(SEARCH("D7",W29)))</formula>
    </cfRule>
    <cfRule type="containsText" dxfId="27" priority="433" operator="containsText" text="L2">
      <formula>NOT(ISERROR(SEARCH("L2",W29)))</formula>
    </cfRule>
    <cfRule type="containsText" dxfId="26" priority="437" operator="containsText" text="D5">
      <formula>NOT(ISERROR(SEARCH("D5",W29)))</formula>
    </cfRule>
    <cfRule type="containsText" dxfId="25" priority="438" operator="containsText" text="D4">
      <formula>NOT(ISERROR(SEARCH("D4",W29)))</formula>
    </cfRule>
    <cfRule type="containsText" dxfId="24" priority="439" operator="containsText" text="D3">
      <formula>NOT(ISERROR(SEARCH("D3",W29)))</formula>
    </cfRule>
    <cfRule type="containsText" dxfId="23" priority="440" operator="containsText" text="D2">
      <formula>NOT(ISERROR(SEARCH("D2",W29)))</formula>
    </cfRule>
    <cfRule type="containsText" dxfId="22" priority="441" operator="containsText" text="D1">
      <formula>NOT(ISERROR(SEARCH("D1",W29)))</formula>
    </cfRule>
    <cfRule type="containsText" dxfId="21" priority="442" operator="containsText" text="U.">
      <formula>NOT(ISERROR(SEARCH("U.",W29)))</formula>
    </cfRule>
    <cfRule type="containsText" dxfId="20" priority="434" operator="containsText" text="D8">
      <formula>NOT(ISERROR(SEARCH("D8",W29)))</formula>
    </cfRule>
  </conditionalFormatting>
  <conditionalFormatting sqref="W53:W55">
    <cfRule type="containsText" dxfId="19" priority="100" operator="containsText" text="D3">
      <formula>NOT(ISERROR(SEARCH("D3",W53)))</formula>
    </cfRule>
    <cfRule type="containsText" dxfId="18" priority="102" operator="containsText" text="D1">
      <formula>NOT(ISERROR(SEARCH("D1",W53)))</formula>
    </cfRule>
    <cfRule type="containsText" dxfId="17" priority="64" operator="containsText" text="L2">
      <formula>NOT(ISERROR(SEARCH("L2",W53)))</formula>
    </cfRule>
    <cfRule type="containsText" dxfId="16" priority="65" operator="containsText" text="D8">
      <formula>NOT(ISERROR(SEARCH("D8",W53)))</formula>
    </cfRule>
    <cfRule type="containsText" dxfId="15" priority="66" operator="containsText" text="D7">
      <formula>NOT(ISERROR(SEARCH("D7",W53)))</formula>
    </cfRule>
    <cfRule type="containsText" dxfId="14" priority="67" operator="containsText" text="D6">
      <formula>NOT(ISERROR(SEARCH("D6",W53)))</formula>
    </cfRule>
    <cfRule type="containsText" dxfId="13" priority="68" operator="containsText" text="D5">
      <formula>NOT(ISERROR(SEARCH("D5",W53)))</formula>
    </cfRule>
    <cfRule type="containsText" dxfId="12" priority="101" operator="containsText" text="D2">
      <formula>NOT(ISERROR(SEARCH("D2",W53)))</formula>
    </cfRule>
    <cfRule type="containsText" dxfId="11" priority="69" operator="containsText" text="D4">
      <formula>NOT(ISERROR(SEARCH("D4",W53)))</formula>
    </cfRule>
    <cfRule type="containsText" dxfId="10" priority="70" operator="containsText" text="D3">
      <formula>NOT(ISERROR(SEARCH("D3",W53)))</formula>
    </cfRule>
    <cfRule type="containsText" dxfId="9" priority="71" operator="containsText" text="D2">
      <formula>NOT(ISERROR(SEARCH("D2",W53)))</formula>
    </cfRule>
    <cfRule type="containsText" dxfId="8" priority="72" operator="containsText" text="D1">
      <formula>NOT(ISERROR(SEARCH("D1",W53)))</formula>
    </cfRule>
    <cfRule type="containsText" dxfId="7" priority="73" operator="containsText" text="U.">
      <formula>NOT(ISERROR(SEARCH("U.",W53)))</formula>
    </cfRule>
    <cfRule type="containsText" dxfId="6" priority="94" operator="containsText" text="L2">
      <formula>NOT(ISERROR(SEARCH("L2",W53)))</formula>
    </cfRule>
    <cfRule type="containsText" dxfId="5" priority="95" operator="containsText" text="D8">
      <formula>NOT(ISERROR(SEARCH("D8",W53)))</formula>
    </cfRule>
    <cfRule type="containsText" dxfId="4" priority="96" operator="containsText" text="D7">
      <formula>NOT(ISERROR(SEARCH("D7",W53)))</formula>
    </cfRule>
    <cfRule type="containsText" dxfId="3" priority="97" operator="containsText" text="D6">
      <formula>NOT(ISERROR(SEARCH("D6",W53)))</formula>
    </cfRule>
    <cfRule type="containsText" dxfId="2" priority="98" operator="containsText" text="D5">
      <formula>NOT(ISERROR(SEARCH("D5",W53)))</formula>
    </cfRule>
    <cfRule type="containsText" dxfId="1" priority="99" operator="containsText" text="D4">
      <formula>NOT(ISERROR(SEARCH("D4",W53)))</formula>
    </cfRule>
    <cfRule type="containsText" dxfId="0" priority="103" operator="containsText" text="U.">
      <formula>NOT(ISERROR(SEARCH("U.",W53)))</formula>
    </cfRule>
  </conditionalFormatting>
  <pageMargins left="0.23622047244094499" right="0.23622047244094499" top="0.59055118110236204" bottom="0.31496062992126" header="0.23622047244094499" footer="0.118110236220472"/>
  <pageSetup paperSize="9" scale="50" orientation="landscape" r:id="rId1"/>
  <headerFooter alignWithMargins="0">
    <oddHeader>&amp;C&amp;"Arial,Normal"&amp;K000000ENDÜSTRİ MÜHENDİSLİĞİ BÖLÜMÜ        
2024-2025 ÖĞRETİM YILI GÜZ DÖNEMİ HAFTALIK DERS PROGRAMI&amp;R&amp;"Helvetica,Normal"&amp;12 29&amp;K000000.04.2024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J50"/>
  <sheetViews>
    <sheetView topLeftCell="A27" zoomScale="224" zoomScaleNormal="175" workbookViewId="0">
      <selection activeCell="C43" sqref="C43"/>
    </sheetView>
  </sheetViews>
  <sheetFormatPr baseColWidth="10" defaultColWidth="11.5" defaultRowHeight="14"/>
  <cols>
    <col min="1" max="1" width="14.3320312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10">
      <c r="A2" s="98" t="s">
        <v>26</v>
      </c>
      <c r="B2" s="98" t="s">
        <v>27</v>
      </c>
      <c r="C2" s="98" t="s">
        <v>15</v>
      </c>
      <c r="D2" s="98"/>
      <c r="E2" s="98" t="s">
        <v>24</v>
      </c>
      <c r="F2" s="98" t="s">
        <v>28</v>
      </c>
      <c r="G2" s="98" t="s">
        <v>20</v>
      </c>
    </row>
    <row r="3" spans="1:10">
      <c r="A3" s="29" t="s">
        <v>34</v>
      </c>
      <c r="B3" s="29" t="s">
        <v>25</v>
      </c>
      <c r="D3" s="29" t="s">
        <v>148</v>
      </c>
      <c r="E3" s="29" t="s">
        <v>94</v>
      </c>
      <c r="F3" s="29" t="s">
        <v>12</v>
      </c>
      <c r="G3" s="29">
        <v>1</v>
      </c>
    </row>
    <row r="4" spans="1:10">
      <c r="A4" s="29" t="s">
        <v>136</v>
      </c>
      <c r="B4" s="29" t="s">
        <v>137</v>
      </c>
      <c r="D4" s="29" t="s">
        <v>148</v>
      </c>
      <c r="F4" s="29" t="s">
        <v>12</v>
      </c>
      <c r="G4" s="29">
        <v>1</v>
      </c>
    </row>
    <row r="5" spans="1:10">
      <c r="A5" s="29" t="s">
        <v>88</v>
      </c>
      <c r="B5" s="99" t="s">
        <v>84</v>
      </c>
      <c r="D5" s="29" t="s">
        <v>148</v>
      </c>
      <c r="E5" s="29" t="s">
        <v>90</v>
      </c>
      <c r="F5" s="29" t="s">
        <v>12</v>
      </c>
      <c r="G5" s="29">
        <v>1</v>
      </c>
    </row>
    <row r="6" spans="1:10">
      <c r="A6" s="29" t="s">
        <v>138</v>
      </c>
      <c r="B6" s="29" t="s">
        <v>31</v>
      </c>
      <c r="D6" s="29" t="s">
        <v>148</v>
      </c>
      <c r="E6" s="5" t="s">
        <v>131</v>
      </c>
      <c r="F6" s="29" t="s">
        <v>12</v>
      </c>
      <c r="G6" s="29">
        <v>1</v>
      </c>
    </row>
    <row r="7" spans="1:10">
      <c r="A7" s="29" t="s">
        <v>134</v>
      </c>
      <c r="B7" s="99" t="s">
        <v>139</v>
      </c>
      <c r="D7" s="29" t="s">
        <v>148</v>
      </c>
      <c r="E7" s="29" t="s">
        <v>133</v>
      </c>
      <c r="F7" s="29" t="s">
        <v>12</v>
      </c>
      <c r="G7" s="29">
        <v>1</v>
      </c>
    </row>
    <row r="8" spans="1:10">
      <c r="A8" s="29" t="s">
        <v>135</v>
      </c>
      <c r="B8" s="29" t="s">
        <v>129</v>
      </c>
      <c r="D8" s="29" t="s">
        <v>148</v>
      </c>
      <c r="E8" s="29" t="s">
        <v>132</v>
      </c>
    </row>
    <row r="9" spans="1:10" s="101" customFormat="1">
      <c r="A9" s="100" t="s">
        <v>32</v>
      </c>
      <c r="B9" s="100" t="s">
        <v>96</v>
      </c>
      <c r="C9" s="100" t="s">
        <v>33</v>
      </c>
      <c r="D9" s="100" t="s">
        <v>149</v>
      </c>
      <c r="E9" s="100" t="s">
        <v>93</v>
      </c>
      <c r="F9" s="100" t="s">
        <v>12</v>
      </c>
      <c r="G9" s="100">
        <v>1</v>
      </c>
    </row>
    <row r="10" spans="1:10">
      <c r="A10" s="29" t="s">
        <v>59</v>
      </c>
      <c r="B10" s="29" t="s">
        <v>79</v>
      </c>
      <c r="C10" s="29" t="s">
        <v>53</v>
      </c>
      <c r="D10" s="29" t="s">
        <v>148</v>
      </c>
      <c r="E10" s="29" t="s">
        <v>91</v>
      </c>
      <c r="F10"/>
      <c r="G10"/>
    </row>
    <row r="11" spans="1:10">
      <c r="A11" s="29" t="s">
        <v>89</v>
      </c>
      <c r="B11" s="99" t="s">
        <v>83</v>
      </c>
      <c r="D11" s="29" t="s">
        <v>148</v>
      </c>
      <c r="E11" s="29" t="s">
        <v>90</v>
      </c>
      <c r="F11" s="29" t="s">
        <v>21</v>
      </c>
      <c r="G11" s="29">
        <v>3</v>
      </c>
    </row>
    <row r="12" spans="1:10" s="101" customFormat="1">
      <c r="A12" s="100" t="s">
        <v>35</v>
      </c>
      <c r="B12" s="100" t="s">
        <v>100</v>
      </c>
      <c r="C12" s="100" t="s">
        <v>66</v>
      </c>
      <c r="D12" s="100" t="s">
        <v>149</v>
      </c>
      <c r="E12" s="100" t="s">
        <v>91</v>
      </c>
      <c r="F12" s="100" t="s">
        <v>21</v>
      </c>
      <c r="G12" s="100">
        <v>3</v>
      </c>
    </row>
    <row r="13" spans="1:10" s="101" customFormat="1">
      <c r="A13" s="100" t="s">
        <v>37</v>
      </c>
      <c r="B13" s="100" t="s">
        <v>99</v>
      </c>
      <c r="C13" s="100" t="s">
        <v>38</v>
      </c>
      <c r="D13" s="100" t="s">
        <v>149</v>
      </c>
      <c r="E13" s="100" t="s">
        <v>95</v>
      </c>
      <c r="F13" s="100" t="s">
        <v>22</v>
      </c>
      <c r="G13" s="100">
        <v>6</v>
      </c>
    </row>
    <row r="14" spans="1:10" s="101" customFormat="1">
      <c r="A14" s="100" t="s">
        <v>29</v>
      </c>
      <c r="B14" s="100" t="s">
        <v>98</v>
      </c>
      <c r="C14" s="100" t="s">
        <v>120</v>
      </c>
      <c r="D14" s="100" t="s">
        <v>150</v>
      </c>
      <c r="E14" s="100" t="s">
        <v>91</v>
      </c>
      <c r="F14" s="100" t="s">
        <v>22</v>
      </c>
      <c r="G14" s="100">
        <v>6</v>
      </c>
    </row>
    <row r="15" spans="1:10">
      <c r="A15" s="29" t="s">
        <v>65</v>
      </c>
      <c r="B15" s="29" t="s">
        <v>36</v>
      </c>
      <c r="C15" s="29" t="s">
        <v>130</v>
      </c>
      <c r="D15" s="29" t="s">
        <v>148</v>
      </c>
      <c r="E15" s="29" t="s">
        <v>94</v>
      </c>
      <c r="F15" s="29" t="s">
        <v>21</v>
      </c>
      <c r="G15" s="29">
        <v>3</v>
      </c>
    </row>
    <row r="16" spans="1:10" s="93" customFormat="1">
      <c r="A16" s="29" t="s">
        <v>103</v>
      </c>
      <c r="B16" s="29" t="s">
        <v>87</v>
      </c>
      <c r="C16" s="29" t="s">
        <v>104</v>
      </c>
      <c r="D16" s="29" t="s">
        <v>148</v>
      </c>
      <c r="E16" s="29" t="s">
        <v>90</v>
      </c>
      <c r="F16" s="29"/>
      <c r="G16" s="29"/>
      <c r="H16"/>
      <c r="I16"/>
      <c r="J16"/>
    </row>
    <row r="17" spans="1:7">
      <c r="A17" s="29" t="s">
        <v>61</v>
      </c>
      <c r="B17" s="29" t="s">
        <v>78</v>
      </c>
      <c r="C17" s="29" t="s">
        <v>160</v>
      </c>
      <c r="D17" s="29" t="s">
        <v>148</v>
      </c>
      <c r="E17" s="29" t="s">
        <v>94</v>
      </c>
      <c r="F17"/>
      <c r="G17"/>
    </row>
    <row r="18" spans="1:7">
      <c r="A18" s="29" t="s">
        <v>60</v>
      </c>
      <c r="B18" s="29" t="s">
        <v>78</v>
      </c>
      <c r="C18" s="29" t="s">
        <v>147</v>
      </c>
      <c r="D18" s="29" t="s">
        <v>148</v>
      </c>
      <c r="E18" s="29" t="s">
        <v>90</v>
      </c>
      <c r="F18"/>
      <c r="G18"/>
    </row>
    <row r="19" spans="1:7">
      <c r="A19" s="29" t="s">
        <v>70</v>
      </c>
      <c r="B19" s="29" t="s">
        <v>43</v>
      </c>
      <c r="C19" s="29" t="s">
        <v>119</v>
      </c>
      <c r="D19" s="29" t="s">
        <v>148</v>
      </c>
      <c r="E19" s="29" t="s">
        <v>94</v>
      </c>
    </row>
    <row r="20" spans="1:7">
      <c r="A20" s="29" t="s">
        <v>71</v>
      </c>
      <c r="B20" s="29" t="s">
        <v>43</v>
      </c>
      <c r="C20" s="29" t="s">
        <v>118</v>
      </c>
      <c r="D20" s="29" t="s">
        <v>148</v>
      </c>
      <c r="E20" s="29" t="s">
        <v>91</v>
      </c>
    </row>
    <row r="21" spans="1:7">
      <c r="A21" s="29" t="s">
        <v>69</v>
      </c>
      <c r="B21" s="29" t="s">
        <v>75</v>
      </c>
      <c r="C21" s="29" t="s">
        <v>116</v>
      </c>
      <c r="D21" s="29" t="s">
        <v>148</v>
      </c>
      <c r="E21" s="29" t="s">
        <v>90</v>
      </c>
    </row>
    <row r="22" spans="1:7">
      <c r="A22" s="29" t="s">
        <v>141</v>
      </c>
      <c r="B22" s="29" t="s">
        <v>39</v>
      </c>
      <c r="C22" s="29" t="s">
        <v>49</v>
      </c>
      <c r="D22" s="29" t="s">
        <v>148</v>
      </c>
      <c r="E22" s="29" t="s">
        <v>94</v>
      </c>
      <c r="F22" s="29" t="s">
        <v>22</v>
      </c>
      <c r="G22" s="29">
        <v>6</v>
      </c>
    </row>
    <row r="23" spans="1:7">
      <c r="A23" s="29" t="s">
        <v>142</v>
      </c>
      <c r="B23" s="29" t="s">
        <v>39</v>
      </c>
      <c r="C23" s="29" t="s">
        <v>114</v>
      </c>
      <c r="D23" s="29" t="s">
        <v>148</v>
      </c>
      <c r="E23" s="29" t="s">
        <v>91</v>
      </c>
      <c r="F23" s="29" t="s">
        <v>22</v>
      </c>
      <c r="G23" s="29">
        <v>6</v>
      </c>
    </row>
    <row r="24" spans="1:7">
      <c r="A24" s="29" t="s">
        <v>140</v>
      </c>
      <c r="B24" s="29" t="s">
        <v>156</v>
      </c>
      <c r="C24" s="29" t="s">
        <v>155</v>
      </c>
      <c r="D24" s="29" t="s">
        <v>148</v>
      </c>
      <c r="E24" s="29" t="s">
        <v>91</v>
      </c>
    </row>
    <row r="25" spans="1:7">
      <c r="A25" s="29" t="s">
        <v>67</v>
      </c>
      <c r="B25" s="29" t="s">
        <v>74</v>
      </c>
      <c r="C25" s="29" t="s">
        <v>47</v>
      </c>
      <c r="D25" s="29" t="s">
        <v>148</v>
      </c>
      <c r="E25" s="29" t="s">
        <v>92</v>
      </c>
    </row>
    <row r="26" spans="1:7">
      <c r="A26" s="29" t="s">
        <v>68</v>
      </c>
      <c r="B26" s="29" t="s">
        <v>74</v>
      </c>
      <c r="C26" s="29" t="s">
        <v>115</v>
      </c>
      <c r="D26" s="29" t="s">
        <v>148</v>
      </c>
      <c r="E26" s="29" t="s">
        <v>94</v>
      </c>
      <c r="F26"/>
      <c r="G26"/>
    </row>
    <row r="27" spans="1:7">
      <c r="A27" s="29" t="s">
        <v>109</v>
      </c>
      <c r="B27" s="29" t="s">
        <v>112</v>
      </c>
      <c r="C27" s="29" t="s">
        <v>54</v>
      </c>
      <c r="D27" s="29" t="s">
        <v>148</v>
      </c>
      <c r="E27" s="29" t="s">
        <v>91</v>
      </c>
      <c r="F27"/>
      <c r="G27"/>
    </row>
    <row r="28" spans="1:7">
      <c r="A28" s="29" t="s">
        <v>110</v>
      </c>
      <c r="B28" s="29" t="s">
        <v>111</v>
      </c>
      <c r="C28" s="29" t="s">
        <v>42</v>
      </c>
      <c r="D28" s="29" t="s">
        <v>148</v>
      </c>
      <c r="E28" s="29" t="s">
        <v>92</v>
      </c>
      <c r="F28"/>
      <c r="G28"/>
    </row>
    <row r="29" spans="1:7">
      <c r="A29" s="29" t="s">
        <v>64</v>
      </c>
      <c r="B29" s="29" t="s">
        <v>76</v>
      </c>
      <c r="C29" s="29" t="s">
        <v>58</v>
      </c>
      <c r="D29" s="29" t="s">
        <v>148</v>
      </c>
      <c r="E29" s="29" t="s">
        <v>113</v>
      </c>
      <c r="F29"/>
      <c r="G29"/>
    </row>
    <row r="30" spans="1:7">
      <c r="A30" s="29" t="s">
        <v>62</v>
      </c>
      <c r="B30" s="29" t="s">
        <v>76</v>
      </c>
      <c r="C30" s="29" t="s">
        <v>44</v>
      </c>
      <c r="D30" s="29" t="s">
        <v>148</v>
      </c>
      <c r="E30" s="29" t="s">
        <v>92</v>
      </c>
      <c r="F30"/>
      <c r="G30"/>
    </row>
    <row r="31" spans="1:7">
      <c r="A31" s="29" t="s">
        <v>50</v>
      </c>
      <c r="B31" s="29" t="s">
        <v>48</v>
      </c>
      <c r="C31" s="29" t="s">
        <v>143</v>
      </c>
      <c r="D31" s="29" t="s">
        <v>150</v>
      </c>
      <c r="E31" s="29" t="s">
        <v>93</v>
      </c>
      <c r="F31"/>
      <c r="G31"/>
    </row>
    <row r="32" spans="1:7">
      <c r="A32" s="29" t="s">
        <v>72</v>
      </c>
      <c r="B32" s="29" t="s">
        <v>51</v>
      </c>
      <c r="C32" s="29" t="s">
        <v>117</v>
      </c>
      <c r="D32" s="29" t="s">
        <v>150</v>
      </c>
      <c r="E32" s="29" t="s">
        <v>113</v>
      </c>
      <c r="F32"/>
      <c r="G32"/>
    </row>
    <row r="33" spans="1:7">
      <c r="A33" s="29" t="s">
        <v>128</v>
      </c>
      <c r="B33" s="29" t="s">
        <v>77</v>
      </c>
      <c r="C33" s="29" t="s">
        <v>52</v>
      </c>
      <c r="D33" s="29" t="s">
        <v>150</v>
      </c>
      <c r="E33" s="29" t="s">
        <v>91</v>
      </c>
      <c r="F33"/>
      <c r="G33"/>
    </row>
    <row r="34" spans="1:7">
      <c r="A34" s="29" t="s">
        <v>144</v>
      </c>
      <c r="B34" s="29" t="s">
        <v>145</v>
      </c>
      <c r="C34" s="29" t="s">
        <v>53</v>
      </c>
      <c r="D34" s="29" t="s">
        <v>150</v>
      </c>
      <c r="E34" s="29" t="s">
        <v>92</v>
      </c>
      <c r="F34"/>
      <c r="G34"/>
    </row>
    <row r="35" spans="1:7">
      <c r="A35" s="29" t="s">
        <v>121</v>
      </c>
      <c r="B35" s="29" t="s">
        <v>157</v>
      </c>
      <c r="C35" s="29" t="s">
        <v>115</v>
      </c>
      <c r="D35" s="29" t="s">
        <v>150</v>
      </c>
      <c r="E35" s="29" t="s">
        <v>94</v>
      </c>
      <c r="F35"/>
      <c r="G35"/>
    </row>
    <row r="36" spans="1:7">
      <c r="A36" s="29" t="s">
        <v>19</v>
      </c>
      <c r="B36" s="29" t="s">
        <v>146</v>
      </c>
      <c r="C36" s="29" t="s">
        <v>54</v>
      </c>
      <c r="D36" s="29" t="s">
        <v>150</v>
      </c>
      <c r="E36" s="29" t="s">
        <v>93</v>
      </c>
      <c r="F36"/>
      <c r="G36"/>
    </row>
    <row r="37" spans="1:7">
      <c r="A37" s="29" t="s">
        <v>13</v>
      </c>
      <c r="B37" s="29" t="s">
        <v>80</v>
      </c>
      <c r="C37" s="29" t="s">
        <v>55</v>
      </c>
      <c r="D37" s="29" t="s">
        <v>150</v>
      </c>
      <c r="E37" s="29" t="s">
        <v>92</v>
      </c>
      <c r="F37"/>
      <c r="G37"/>
    </row>
    <row r="38" spans="1:7">
      <c r="A38" s="29" t="s">
        <v>14</v>
      </c>
      <c r="B38" s="29" t="s">
        <v>81</v>
      </c>
      <c r="C38" s="29" t="s">
        <v>56</v>
      </c>
      <c r="D38" s="29" t="s">
        <v>150</v>
      </c>
      <c r="E38" s="29" t="s">
        <v>91</v>
      </c>
      <c r="F38"/>
      <c r="G38"/>
    </row>
    <row r="39" spans="1:7">
      <c r="A39" s="29" t="s">
        <v>63</v>
      </c>
      <c r="B39" s="29" t="s">
        <v>82</v>
      </c>
      <c r="C39" s="29" t="s">
        <v>57</v>
      </c>
      <c r="D39" s="29" t="s">
        <v>150</v>
      </c>
      <c r="E39" s="29" t="s">
        <v>90</v>
      </c>
      <c r="F39"/>
      <c r="G39"/>
    </row>
    <row r="40" spans="1:7">
      <c r="A40" s="29" t="s">
        <v>86</v>
      </c>
      <c r="B40" s="29" t="s">
        <v>85</v>
      </c>
      <c r="C40" s="29" t="s">
        <v>143</v>
      </c>
      <c r="D40" s="29" t="s">
        <v>150</v>
      </c>
      <c r="E40" s="29" t="s">
        <v>93</v>
      </c>
    </row>
    <row r="41" spans="1:7">
      <c r="A41" s="29" t="s">
        <v>125</v>
      </c>
      <c r="B41" s="29" t="s">
        <v>122</v>
      </c>
      <c r="C41" s="29" t="s">
        <v>44</v>
      </c>
      <c r="D41" s="29" t="s">
        <v>150</v>
      </c>
      <c r="E41" s="29" t="s">
        <v>92</v>
      </c>
    </row>
    <row r="42" spans="1:7">
      <c r="A42" s="29" t="s">
        <v>126</v>
      </c>
      <c r="B42" s="29" t="s">
        <v>123</v>
      </c>
      <c r="C42" s="29" t="s">
        <v>116</v>
      </c>
      <c r="D42" s="29" t="s">
        <v>150</v>
      </c>
      <c r="E42" s="29" t="s">
        <v>94</v>
      </c>
    </row>
    <row r="43" spans="1:7">
      <c r="A43" s="29" t="s">
        <v>127</v>
      </c>
      <c r="B43" s="29" t="s">
        <v>124</v>
      </c>
      <c r="C43" s="29" t="s">
        <v>114</v>
      </c>
      <c r="D43" s="29" t="s">
        <v>150</v>
      </c>
      <c r="E43" s="29" t="s">
        <v>95</v>
      </c>
    </row>
    <row r="44" spans="1:7">
      <c r="A44" s="29" t="s">
        <v>40</v>
      </c>
      <c r="B44" s="29" t="s">
        <v>97</v>
      </c>
      <c r="C44" s="29" t="s">
        <v>105</v>
      </c>
      <c r="D44" s="29" t="s">
        <v>148</v>
      </c>
      <c r="E44" s="29" t="s">
        <v>94</v>
      </c>
      <c r="F44" s="29" t="s">
        <v>23</v>
      </c>
      <c r="G44" s="29">
        <v>8</v>
      </c>
    </row>
    <row r="45" spans="1:7">
      <c r="A45" s="29" t="s">
        <v>41</v>
      </c>
      <c r="B45" s="29" t="s">
        <v>45</v>
      </c>
      <c r="C45" s="29" t="s">
        <v>42</v>
      </c>
      <c r="D45" s="29" t="s">
        <v>148</v>
      </c>
      <c r="E45" s="29" t="s">
        <v>90</v>
      </c>
      <c r="F45" s="29" t="s">
        <v>23</v>
      </c>
      <c r="G45" s="29">
        <v>8</v>
      </c>
    </row>
    <row r="46" spans="1:7">
      <c r="A46" s="29" t="s">
        <v>46</v>
      </c>
      <c r="B46" s="29" t="s">
        <v>73</v>
      </c>
      <c r="C46" s="29" t="s">
        <v>118</v>
      </c>
      <c r="D46" s="29" t="s">
        <v>148</v>
      </c>
      <c r="E46" s="29" t="s">
        <v>91</v>
      </c>
    </row>
    <row r="47" spans="1:7">
      <c r="A47" s="29" t="s">
        <v>151</v>
      </c>
      <c r="B47" s="29" t="s">
        <v>152</v>
      </c>
      <c r="C47" s="29" t="s">
        <v>147</v>
      </c>
      <c r="D47" s="29" t="s">
        <v>150</v>
      </c>
      <c r="E47" s="29" t="s">
        <v>93</v>
      </c>
    </row>
    <row r="48" spans="1:7">
      <c r="A48" s="29" t="s">
        <v>153</v>
      </c>
      <c r="B48" s="29" t="s">
        <v>154</v>
      </c>
      <c r="C48" s="29" t="s">
        <v>155</v>
      </c>
      <c r="D48" s="29" t="s">
        <v>150</v>
      </c>
      <c r="E48" s="29" t="s">
        <v>93</v>
      </c>
    </row>
    <row r="49" spans="1:5">
      <c r="A49" s="29" t="s">
        <v>106</v>
      </c>
      <c r="B49" s="29" t="s">
        <v>101</v>
      </c>
      <c r="C49" s="29" t="s">
        <v>147</v>
      </c>
      <c r="D49" s="29" t="s">
        <v>148</v>
      </c>
      <c r="E49" s="29" t="s">
        <v>92</v>
      </c>
    </row>
    <row r="50" spans="1:5">
      <c r="A50" s="29" t="s">
        <v>107</v>
      </c>
      <c r="B50" s="29" t="s">
        <v>108</v>
      </c>
      <c r="C50" s="29" t="s">
        <v>116</v>
      </c>
      <c r="D50" s="29" t="s">
        <v>148</v>
      </c>
      <c r="E50" s="29" t="s">
        <v>92</v>
      </c>
    </row>
  </sheetData>
  <autoFilter ref="A2:G48" xr:uid="{6A48316F-660B-424E-8258-74E05D2E90C5}">
    <sortState xmlns:xlrd2="http://schemas.microsoft.com/office/spreadsheetml/2017/richdata2" ref="A4:G14">
      <sortCondition descending="1" ref="A2:A23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2022-10-03T09:50:07Z</cp:lastPrinted>
  <dcterms:created xsi:type="dcterms:W3CDTF">2010-05-12T11:08:26Z</dcterms:created>
  <dcterms:modified xsi:type="dcterms:W3CDTF">2024-05-19T20:59:44Z</dcterms:modified>
</cp:coreProperties>
</file>